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3 mjesec\Za objavu\Nekonsolidirano izvješće Q1\"/>
    </mc:Choice>
  </mc:AlternateContent>
  <bookViews>
    <workbookView xWindow="-120" yWindow="-120" windowWidth="29040" windowHeight="1584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<sst xmlns="http://schemas.openxmlformats.org/spreadsheetml/2006/main" count="535" uniqueCount="469">
  <si>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</si>
  <si>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</si>
  <si>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</si>
  <si>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</si>
  <si>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</si>
  <si>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</si>
  <si>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</si>
  <si>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</si>
  <si>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</si>
  <si>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</si>
  <si>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</si>
  <si>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</si>
  <si>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</si>
  <si>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</si>
  <si>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</si>
  <si>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</si>
  <si>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</si>
  <si>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</si>
  <si>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</si>
  <si>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</si>
  <si>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</si>
  <si>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</si>
  <si>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</si>
  <si>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</si>
  <si>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</si>
  <si>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</si>
  <si>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</si>
  <si>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</si>
  <si>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</si>
  <si>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</si>
  <si>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</si>
  <si>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</si>
  <si>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</si>
  <si>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</si>
  <si>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</si>
  <si>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</si>
  <si>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</si>
  <si>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</si>
  <si>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</si>
  <si>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</si>
  <si>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</si>
  <si>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</si>
  <si>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</si>
  <si>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</si>
  <si>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</si>
  <si>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</si>
  <si>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</si>
  <si>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</si>
  <si>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</si>
  <si>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</si>
  <si>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</si>
  <si>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</si>
  <si>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</si>
  <si>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</si>
  <si>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</si>
  <si>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</si>
  <si>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</si>
  <si>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</si>
  <si>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</si>
  <si>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</si>
  <si>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</si>
  <si>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</si>
  <si>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</si>
  <si>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</si>
  <si>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</si>
  <si>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</si>
  <si>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</si>
  <si>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</si>
  <si>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</si>
  <si>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</si>
  <si>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</si>
  <si>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</si>
  <si>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</si>
  <si>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</si>
  <si>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</si>
  <si>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</si>
  <si>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</si>
  <si>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</si>
  <si>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</si>
  <si>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</si>
  <si>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</si>
  <si>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</si>
  <si>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</si>
  <si>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</si>
  <si>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</si>
  <si>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</si>
  <si>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</si>
  <si>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</si>
  <si>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</si>
  <si>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</si>
  <si>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</si>
  <si>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</si>
  <si>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</si>
  <si>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</si>
  <si>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</si>
  <si>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</si>
  <si>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</si>
  <si>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</si>
  <si>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</si>
  <si>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</si>
  <si>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</si>
  <si>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</si>
  <si>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</si>
  <si>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</si>
  <si>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</si>
  <si>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</si>
  <si>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</si>
  <si>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</si>
  <si>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</si>
  <si>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</si>
  <si>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</si>
  <si>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</si>
  <si>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</si>
  <si>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</si>
  <si>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</si>
  <si>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</si>
  <si>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</si>
  <si>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</si>
  <si>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</si>
  <si>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</si>
  <si>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</si>
  <si>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</si>
  <si>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</si>
  <si>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</si>
  <si>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</si>
  <si>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</si>
  <si>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</si>
  <si>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</si>
  <si>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</si>
  <si>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</si>
  <si>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</si>
  <si>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</si>
  <si>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</si>
  <si>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</si>
  <si>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</si>
  <si>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</si>
  <si>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</si>
  <si>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</si>
  <si>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</si>
  <si>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</si>
  <si>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</si>
  <si>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</si>
  <si>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</si>
  <si>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</si>
  <si>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</si>
  <si>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</si>
  <si>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</si>
  <si>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</si>
  <si>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</si>
  <si>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</si>
  <si>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</si>
  <si>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</si>
  <si>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</si>
  <si>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</si>
  <si>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</si>
  <si>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</si>
  <si>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</si>
  <si>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</si>
  <si>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</si>
  <si>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</si>
  <si>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</si>
  <si>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</si>
  <si>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</si>
  <si>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</si>
  <si>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</si>
  <si>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</si>
  <si>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</si>
  <si>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</si>
  <si>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</si>
  <si>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</si>
  <si>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</si>
  <si>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</si>
  <si>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</si>
  <si>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</si>
  <si>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</si>
  <si>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</si>
  <si>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</si>
  <si>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</si>
  <si>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</si>
  <si>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</si>
  <si>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</si>
  <si>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</si>
  <si>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</si>
  <si>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</si>
  <si>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</si>
  <si>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</si>
  <si>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</si>
  <si>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</si>
  <si>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</si>
  <si>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</si>
  <si>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</si>
  <si>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</si>
  <si>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</si>
  <si>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</si>
  <si>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</si>
  <si>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</si>
  <si>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</si>
  <si>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</si>
  <si>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</si>
  <si>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</si>
  <si>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</si>
  <si>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</si>
  <si>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</si>
  <si>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</si>
  <si>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</si>
  <si>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</si>
  <si>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</si>
  <si>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</si>
  <si>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</si>
  <si>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</si>
  <si>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</si>
  <si>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</si>
  <si>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</si>
  <si>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</si>
  <si>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</si>
  <si>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</si>
  <si>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</si>
  <si>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</si>
  <si>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</si>
  <si>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</si>
  <si>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</si>
  <si>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</si>
  <si>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</si>
  <si>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</si>
  <si>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</si>
  <si>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</si>
  <si>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</si>
  <si>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</si>
  <si>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</si>
  <si>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</si>
  <si>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</si>
  <si>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</si>
  <si>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</si>
  <si>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</si>
  <si>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</si>
  <si>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</si>
  <si>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</si>
  <si>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</si>
  <si>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</si>
  <si>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</si>
  <si>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</si>
  <si>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</si>
  <si>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</si>
  <si>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</si>
  <si>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</si>
  <si>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</si>
  <si>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</si>
  <si>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</si>
  <si>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</si>
  <si>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</si>
  <si>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</si>
  <si>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</si>
  <si>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</si>
  <si>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</si>
  <si>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</si>
  <si>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</si>
  <si>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</si>
  <si>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</si>
  <si>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</si>
  <si>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</si>
  <si>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</si>
  <si>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</si>
  <si>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</si>
  <si>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</si>
  <si>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</si>
  <si>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</si>
  <si>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</si>
  <si>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</si>
  <si>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</si>
  <si>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</si>
  <si>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</si>
  <si>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</si>
  <si>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</si>
  <si>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</si>
  <si>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</si>
  <si>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</si>
  <si>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</si>
  <si>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</si>
  <si>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</si>
  <si>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</si>
  <si>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</si>
  <si>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</si>
  <si>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</si>
  <si>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</si>
  <si>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</si>
  <si>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</si>
  <si>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</si>
  <si>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</si>
  <si>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</si>
  <si>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</si>
  <si>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</si>
  <si>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</si>
  <si>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</si>
  <si>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</si>
  <si>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</si>
  <si>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</si>
  <si>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</si>
  <si>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</si>
  <si>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</si>
  <si>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</si>
  <si>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</si>
  <si>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</si>
  <si>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</si>
  <si>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</si>
  <si>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</si>
  <si>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</si>
  <si>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</si>
  <si>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</si>
  <si>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</si>
  <si>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</si>
  <si>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</si>
  <si>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</si>
  <si>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</si>
  <si>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</si>
  <si>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</si>
  <si>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</si>
  <si>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</si>
  <si>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</si>
  <si>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</si>
  <si>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</si>
  <si>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</si>
  <si>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</si>
  <si>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</si>
  <si>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</si>
  <si>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</si>
  <si>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</si>
  <si>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</si>
  <si>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</si>
  <si>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</si>
  <si>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</si>
  <si>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</si>
  <si>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</si>
  <si>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</si>
  <si>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</si>
  <si>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</si>
  <si>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</si>
  <si>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</si>
  <si>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</si>
  <si>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</si>
  <si>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</si>
  <si>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</si>
  <si>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</si>
  <si>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</si>
  <si>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</si>
  <si>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</si>
  <si>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</si>
  <si>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</si>
  <si>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</si>
  <si>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</si>
  <si>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</si>
  <si>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</si>
  <si>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</si>
  <si>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</si>
  <si>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</si>
  <si>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</si>
  <si>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</si>
  <si>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</si>
  <si>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</si>
  <si>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</si>
  <si>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</si>
  <si>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</si>
  <si>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</si>
  <si>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</si>
  <si>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</si>
  <si>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</si>
  <si>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</si>
  <si>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</si>
  <si>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</si>
  <si>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</si>
  <si>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</si>
  <si>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</si>
  <si>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</si>
  <si>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</si>
  <si>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</si>
  <si>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</si>
  <si>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</si>
  <si>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</si>
  <si>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</si>
  <si>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</si>
  <si>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</si>
  <si>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</si>
  <si>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</si>
  <si>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</si>
  <si>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</si>
  <si>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</si>
  <si>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</si>
  <si>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</si>
  <si>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</si>
  <si>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</si>
  <si>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</si>
  <si>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</si>
  <si>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</si>
  <si>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</si>
  <si>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</si>
  <si>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</si>
  <si>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</si>
  <si>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</si>
  <si>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</si>
  <si>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</si>
  <si>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</si>
  <si>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</si>
  <si>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</si>
  <si>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</si>
  <si>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</si>
  <si>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</si>
  <si>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</si>
  <si>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</si>
  <si>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</si>
  <si>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</si>
  <si>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</si>
  <si>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</si>
  <si>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</si>
  <si>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</si>
  <si>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</si>
  <si>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</si>
  <si>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</si>
  <si>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</si>
  <si>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</si>
  <si>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</si>
  <si>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</si>
  <si>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</si>
  <si>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</si>
  <si>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</si>
  <si>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</si>
  <si>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</si>
  <si>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</si>
  <si>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</si>
  <si>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</si>
  <si>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</si>
  <si>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</si>
  <si>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</si>
  <si>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</si>
  <si>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</si>
  <si>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</si>
  <si>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</si>
  <si>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</si>
  <si>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</si>
  <si>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</si>
  <si>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</si>
  <si>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</si>
  <si>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</si>
  <si>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</si>
  <si>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</si>
  <si>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</si>
  <si>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</si>
  <si>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</si>
  <si>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</si>
  <si>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</si>
  <si>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</si>
  <si>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</si>
  <si>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</si>
  <si>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</si>
  <si>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</si>
  <si>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</si>
  <si>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</si>
  <si>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</si>
  <si>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</si>
  <si>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</si>
  <si>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</si>
  <si>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</si>
  <si>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</si>
  <si>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</si>
  <si>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</si>
  <si>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</si>
  <si>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</si>
  <si>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stanje na dan 31.03.2024.</t>
  </si>
  <si>
    <t>Obveznik: Auto Hrvatska d.d.</t>
  </si>
  <si>
    <t>u razdoblju 01.01.2024. do 31.03.2024.</t>
  </si>
  <si>
    <t xml:space="preserve">BILJEŠKE UZ FINANCIJSKE IZVJEŠTAJE - TFI
(koji se sastavljaju za tromjesečna razdoblja)
Naziv izdavatelja:   AUTO HRVATSKA D.D.
OIB:   42523247815
Izvještajno razdoblje: 01.01.2024.-31.03.2024.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</si>
</sst>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E8" sqref="E8"/>
    </sheetView>
  </sheetViews>
  <sheetFormatPr defaultColWidth="9.1796875" defaultRowHeight="14.5" x14ac:dyDescent="0.35"/>
  <cols>
    <col min="1" max="8" width="9.1796875" style="74"/>
    <col min="9" max="9" width="15.26953125" style="74" customWidth="1"/>
    <col min="10" max="10" width="9.1796875" style="74"/>
    <col min="11" max="13" width="9.1796875" style="72"/>
    <col min="14" max="14" width="9.1796875" style="73"/>
    <col min="15" max="20" width="9.1796875" style="72"/>
    <col min="21" max="16384" width="9.1796875" style="74"/>
  </cols>
  <sheetData>
    <row r="1" spans="1:20" ht="15.5" x14ac:dyDescent="0.35">
      <c r="A1" s="177" t="s">
        <v>307</v>
      </c>
      <c r="B1" s="178"/>
      <c r="C1" s="178"/>
      <c r="D1" s="92"/>
      <c r="E1" s="92"/>
      <c r="F1" s="92"/>
      <c r="G1" s="92"/>
      <c r="H1" s="92"/>
      <c r="I1" s="92"/>
      <c r="J1" s="93"/>
    </row>
    <row r="2" spans="1:20" ht="14.5" customHeight="1" x14ac:dyDescent="0.35">
      <c r="A2" s="179" t="s">
        <v>323</v>
      </c>
      <c r="B2" s="180"/>
      <c r="C2" s="180"/>
      <c r="D2" s="180"/>
      <c r="E2" s="180"/>
      <c r="F2" s="180"/>
      <c r="G2" s="180"/>
      <c r="H2" s="180"/>
      <c r="I2" s="180"/>
      <c r="J2" s="181"/>
      <c r="N2" s="73">
        <v>1</v>
      </c>
    </row>
    <row r="3" spans="1:20" x14ac:dyDescent="0.35">
      <c r="A3" s="94"/>
      <c r="B3" s="95"/>
      <c r="C3" s="95"/>
      <c r="D3" s="95"/>
      <c r="E3" s="95"/>
      <c r="F3" s="95"/>
      <c r="G3" s="95"/>
      <c r="H3" s="95"/>
      <c r="I3" s="95"/>
      <c r="J3" s="96"/>
      <c r="N3" s="73">
        <v>2</v>
      </c>
    </row>
    <row r="4" spans="1:20" ht="33.65" customHeight="1" x14ac:dyDescent="0.35">
      <c r="A4" s="182" t="s">
        <v>308</v>
      </c>
      <c r="B4" s="183"/>
      <c r="C4" s="183"/>
      <c r="D4" s="183"/>
      <c r="E4" s="184">
        <v>45292</v>
      </c>
      <c r="F4" s="185"/>
      <c r="G4" s="99" t="s">
        <v>0</v>
      </c>
      <c r="H4" s="184">
        <v>45382</v>
      </c>
      <c r="I4" s="185"/>
      <c r="J4" s="100"/>
      <c r="N4" s="73">
        <v>3</v>
      </c>
    </row>
    <row r="5" spans="1:20" s="72" customFormat="1" ht="10.15" customHeight="1" x14ac:dyDescent="0.35">
      <c r="A5" s="186"/>
      <c r="B5" s="187"/>
      <c r="C5" s="187"/>
      <c r="D5" s="187"/>
      <c r="E5" s="187"/>
      <c r="F5" s="187"/>
      <c r="G5" s="187"/>
      <c r="H5" s="187"/>
      <c r="I5" s="187"/>
      <c r="J5" s="188"/>
      <c r="N5" s="73">
        <v>4</v>
      </c>
    </row>
    <row r="6" spans="1:20" ht="20.5" customHeight="1" x14ac:dyDescent="0.35">
      <c r="A6" s="97"/>
      <c r="B6" s="101" t="s">
        <v>330</v>
      </c>
      <c r="C6" s="98"/>
      <c r="D6" s="98"/>
      <c r="E6" s="39">
        <v>2024</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5" customHeight="1" x14ac:dyDescent="0.35">
      <c r="A8" s="97"/>
      <c r="B8" s="101" t="s">
        <v>331</v>
      </c>
      <c r="C8" s="98"/>
      <c r="D8" s="98"/>
      <c r="E8" s="39">
        <v>1</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73" t="s">
        <v>332</v>
      </c>
      <c r="B10" s="174"/>
      <c r="C10" s="174"/>
      <c r="D10" s="174"/>
      <c r="E10" s="174"/>
      <c r="F10" s="174"/>
      <c r="G10" s="174"/>
      <c r="H10" s="174"/>
      <c r="I10" s="174"/>
      <c r="J10" s="107"/>
    </row>
    <row r="11" spans="1:20" ht="24.65" customHeight="1" x14ac:dyDescent="0.35">
      <c r="A11" s="161" t="s">
        <v>309</v>
      </c>
      <c r="B11" s="175"/>
      <c r="C11" s="167" t="s">
        <v>449</v>
      </c>
      <c r="D11" s="168"/>
      <c r="E11" s="108"/>
      <c r="F11" s="132" t="s">
        <v>333</v>
      </c>
      <c r="G11" s="171"/>
      <c r="H11" s="148" t="s">
        <v>450</v>
      </c>
      <c r="I11" s="149"/>
      <c r="J11" s="110"/>
    </row>
    <row r="12" spans="1:20" ht="14.5" customHeight="1" x14ac:dyDescent="0.35">
      <c r="A12" s="111"/>
      <c r="B12" s="112"/>
      <c r="C12" s="112"/>
      <c r="D12" s="112"/>
      <c r="E12" s="176"/>
      <c r="F12" s="176"/>
      <c r="G12" s="176"/>
      <c r="H12" s="176"/>
      <c r="I12" s="113"/>
      <c r="J12" s="110"/>
    </row>
    <row r="13" spans="1:20" ht="21" customHeight="1" x14ac:dyDescent="0.35">
      <c r="A13" s="131" t="s">
        <v>324</v>
      </c>
      <c r="B13" s="171"/>
      <c r="C13" s="167" t="s">
        <v>451</v>
      </c>
      <c r="D13" s="168"/>
      <c r="E13" s="189"/>
      <c r="F13" s="176"/>
      <c r="G13" s="176"/>
      <c r="H13" s="176"/>
      <c r="I13" s="113"/>
      <c r="J13" s="110"/>
    </row>
    <row r="14" spans="1:20" ht="10.9" customHeight="1" x14ac:dyDescent="0.35">
      <c r="A14" s="108"/>
      <c r="B14" s="113"/>
      <c r="C14" s="88"/>
      <c r="D14" s="88"/>
      <c r="E14" s="138"/>
      <c r="F14" s="138"/>
      <c r="G14" s="138"/>
      <c r="H14" s="138"/>
      <c r="I14" s="112"/>
      <c r="J14" s="115"/>
    </row>
    <row r="15" spans="1:20" ht="22.9" customHeight="1" x14ac:dyDescent="0.35">
      <c r="A15" s="131" t="s">
        <v>310</v>
      </c>
      <c r="B15" s="171"/>
      <c r="C15" s="167" t="s">
        <v>452</v>
      </c>
      <c r="D15" s="168"/>
      <c r="E15" s="172"/>
      <c r="F15" s="163"/>
      <c r="G15" s="109" t="s">
        <v>334</v>
      </c>
      <c r="H15" s="148" t="s">
        <v>454</v>
      </c>
      <c r="I15" s="149"/>
      <c r="J15" s="117"/>
    </row>
    <row r="16" spans="1:20" ht="10.9" customHeight="1" x14ac:dyDescent="0.35">
      <c r="A16" s="108"/>
      <c r="B16" s="113"/>
      <c r="C16" s="112"/>
      <c r="D16" s="112"/>
      <c r="E16" s="138"/>
      <c r="F16" s="138"/>
      <c r="G16" s="158"/>
      <c r="H16" s="158"/>
      <c r="I16" s="112"/>
      <c r="J16" s="115"/>
    </row>
    <row r="17" spans="1:10" ht="22.9" customHeight="1" x14ac:dyDescent="0.35">
      <c r="A17" s="114"/>
      <c r="B17" s="109" t="s">
        <v>335</v>
      </c>
      <c r="C17" s="167" t="s">
        <v>453</v>
      </c>
      <c r="D17" s="168"/>
      <c r="E17" s="116"/>
      <c r="F17" s="116"/>
      <c r="G17" s="116"/>
      <c r="H17" s="116"/>
      <c r="I17" s="116"/>
      <c r="J17" s="117"/>
    </row>
    <row r="18" spans="1:10" x14ac:dyDescent="0.35">
      <c r="A18" s="169"/>
      <c r="B18" s="170"/>
      <c r="C18" s="138"/>
      <c r="D18" s="138"/>
      <c r="E18" s="138"/>
      <c r="F18" s="138"/>
      <c r="G18" s="138"/>
      <c r="H18" s="138"/>
      <c r="I18" s="112"/>
      <c r="J18" s="115"/>
    </row>
    <row r="19" spans="1:10" x14ac:dyDescent="0.35">
      <c r="A19" s="161" t="s">
        <v>311</v>
      </c>
      <c r="B19" s="162"/>
      <c r="C19" s="139" t="s">
        <v>455</v>
      </c>
      <c r="D19" s="140"/>
      <c r="E19" s="140"/>
      <c r="F19" s="140"/>
      <c r="G19" s="140"/>
      <c r="H19" s="140"/>
      <c r="I19" s="140"/>
      <c r="J19" s="141"/>
    </row>
    <row r="20" spans="1:10" x14ac:dyDescent="0.35">
      <c r="A20" s="111"/>
      <c r="B20" s="112"/>
      <c r="C20" s="118"/>
      <c r="D20" s="112"/>
      <c r="E20" s="138"/>
      <c r="F20" s="138"/>
      <c r="G20" s="138"/>
      <c r="H20" s="138"/>
      <c r="I20" s="112"/>
      <c r="J20" s="115"/>
    </row>
    <row r="21" spans="1:10" x14ac:dyDescent="0.35">
      <c r="A21" s="161" t="s">
        <v>312</v>
      </c>
      <c r="B21" s="162"/>
      <c r="C21" s="148">
        <v>10000</v>
      </c>
      <c r="D21" s="149"/>
      <c r="E21" s="138"/>
      <c r="F21" s="138"/>
      <c r="G21" s="139" t="s">
        <v>456</v>
      </c>
      <c r="H21" s="140"/>
      <c r="I21" s="140"/>
      <c r="J21" s="141"/>
    </row>
    <row r="22" spans="1:10" x14ac:dyDescent="0.35">
      <c r="A22" s="111"/>
      <c r="B22" s="112"/>
      <c r="C22" s="112"/>
      <c r="D22" s="112"/>
      <c r="E22" s="138"/>
      <c r="F22" s="138"/>
      <c r="G22" s="138"/>
      <c r="H22" s="138"/>
      <c r="I22" s="112"/>
      <c r="J22" s="115"/>
    </row>
    <row r="23" spans="1:10" x14ac:dyDescent="0.35">
      <c r="A23" s="161" t="s">
        <v>313</v>
      </c>
      <c r="B23" s="162"/>
      <c r="C23" s="139" t="s">
        <v>457</v>
      </c>
      <c r="D23" s="140"/>
      <c r="E23" s="140"/>
      <c r="F23" s="140"/>
      <c r="G23" s="140"/>
      <c r="H23" s="140"/>
      <c r="I23" s="140"/>
      <c r="J23" s="141"/>
    </row>
    <row r="24" spans="1:10" x14ac:dyDescent="0.35">
      <c r="A24" s="111"/>
      <c r="B24" s="112"/>
      <c r="C24" s="88"/>
      <c r="D24" s="112"/>
      <c r="E24" s="138"/>
      <c r="F24" s="138"/>
      <c r="G24" s="138"/>
      <c r="H24" s="138"/>
      <c r="I24" s="112"/>
      <c r="J24" s="115"/>
    </row>
    <row r="25" spans="1:10" x14ac:dyDescent="0.35">
      <c r="A25" s="161" t="s">
        <v>314</v>
      </c>
      <c r="B25" s="162"/>
      <c r="C25" s="164" t="s">
        <v>458</v>
      </c>
      <c r="D25" s="165"/>
      <c r="E25" s="165"/>
      <c r="F25" s="165"/>
      <c r="G25" s="165"/>
      <c r="H25" s="165"/>
      <c r="I25" s="165"/>
      <c r="J25" s="166"/>
    </row>
    <row r="26" spans="1:10" x14ac:dyDescent="0.35">
      <c r="A26" s="111"/>
      <c r="B26" s="112"/>
      <c r="C26" s="118"/>
      <c r="D26" s="112"/>
      <c r="E26" s="138"/>
      <c r="F26" s="138"/>
      <c r="G26" s="138"/>
      <c r="H26" s="138"/>
      <c r="I26" s="112"/>
      <c r="J26" s="115"/>
    </row>
    <row r="27" spans="1:10" x14ac:dyDescent="0.35">
      <c r="A27" s="161" t="s">
        <v>315</v>
      </c>
      <c r="B27" s="162"/>
      <c r="C27" s="164" t="s">
        <v>459</v>
      </c>
      <c r="D27" s="165"/>
      <c r="E27" s="165"/>
      <c r="F27" s="165"/>
      <c r="G27" s="165"/>
      <c r="H27" s="165"/>
      <c r="I27" s="165"/>
      <c r="J27" s="166"/>
    </row>
    <row r="28" spans="1:10" ht="13.9" customHeight="1" x14ac:dyDescent="0.35">
      <c r="A28" s="111"/>
      <c r="B28" s="112"/>
      <c r="C28" s="118"/>
      <c r="D28" s="112"/>
      <c r="E28" s="138"/>
      <c r="F28" s="138"/>
      <c r="G28" s="138"/>
      <c r="H28" s="138"/>
      <c r="I28" s="112"/>
      <c r="J28" s="115"/>
    </row>
    <row r="29" spans="1:10" ht="22.9" customHeight="1" x14ac:dyDescent="0.35">
      <c r="A29" s="131" t="s">
        <v>325</v>
      </c>
      <c r="B29" s="162"/>
      <c r="C29" s="40">
        <v>88</v>
      </c>
      <c r="D29" s="119"/>
      <c r="E29" s="142"/>
      <c r="F29" s="142"/>
      <c r="G29" s="142"/>
      <c r="H29" s="142"/>
      <c r="I29" s="120"/>
      <c r="J29" s="121"/>
    </row>
    <row r="30" spans="1:10" x14ac:dyDescent="0.35">
      <c r="A30" s="111"/>
      <c r="B30" s="112"/>
      <c r="C30" s="112"/>
      <c r="D30" s="112"/>
      <c r="E30" s="138"/>
      <c r="F30" s="138"/>
      <c r="G30" s="138"/>
      <c r="H30" s="138"/>
      <c r="I30" s="120"/>
      <c r="J30" s="121"/>
    </row>
    <row r="31" spans="1:10" x14ac:dyDescent="0.35">
      <c r="A31" s="161" t="s">
        <v>316</v>
      </c>
      <c r="B31" s="162"/>
      <c r="C31" s="41" t="s">
        <v>337</v>
      </c>
      <c r="D31" s="160" t="s">
        <v>336</v>
      </c>
      <c r="E31" s="146"/>
      <c r="F31" s="146"/>
      <c r="G31" s="146"/>
      <c r="H31" s="112"/>
      <c r="I31" s="122" t="s">
        <v>337</v>
      </c>
      <c r="J31" s="123" t="s">
        <v>338</v>
      </c>
    </row>
    <row r="32" spans="1:10" x14ac:dyDescent="0.35">
      <c r="A32" s="161"/>
      <c r="B32" s="162"/>
      <c r="C32" s="124"/>
      <c r="D32" s="99"/>
      <c r="E32" s="163"/>
      <c r="F32" s="163"/>
      <c r="G32" s="163"/>
      <c r="H32" s="163"/>
      <c r="I32" s="120"/>
      <c r="J32" s="121"/>
    </row>
    <row r="33" spans="1:10" x14ac:dyDescent="0.35">
      <c r="A33" s="161" t="s">
        <v>326</v>
      </c>
      <c r="B33" s="162"/>
      <c r="C33" s="40" t="s">
        <v>340</v>
      </c>
      <c r="D33" s="160" t="s">
        <v>339</v>
      </c>
      <c r="E33" s="146"/>
      <c r="F33" s="146"/>
      <c r="G33" s="146"/>
      <c r="H33" s="116"/>
      <c r="I33" s="122" t="s">
        <v>340</v>
      </c>
      <c r="J33" s="123" t="s">
        <v>341</v>
      </c>
    </row>
    <row r="34" spans="1:10" x14ac:dyDescent="0.35">
      <c r="A34" s="111"/>
      <c r="B34" s="112"/>
      <c r="C34" s="112"/>
      <c r="D34" s="112"/>
      <c r="E34" s="138"/>
      <c r="F34" s="138"/>
      <c r="G34" s="138"/>
      <c r="H34" s="138"/>
      <c r="I34" s="112"/>
      <c r="J34" s="115"/>
    </row>
    <row r="35" spans="1:10" x14ac:dyDescent="0.35">
      <c r="A35" s="160" t="s">
        <v>327</v>
      </c>
      <c r="B35" s="146"/>
      <c r="C35" s="146"/>
      <c r="D35" s="146"/>
      <c r="E35" s="146" t="s">
        <v>317</v>
      </c>
      <c r="F35" s="146"/>
      <c r="G35" s="146"/>
      <c r="H35" s="146"/>
      <c r="I35" s="146"/>
      <c r="J35" s="125" t="s">
        <v>318</v>
      </c>
    </row>
    <row r="36" spans="1:10" x14ac:dyDescent="0.35">
      <c r="A36" s="111"/>
      <c r="B36" s="112"/>
      <c r="C36" s="112"/>
      <c r="D36" s="112"/>
      <c r="E36" s="138"/>
      <c r="F36" s="138"/>
      <c r="G36" s="138"/>
      <c r="H36" s="138"/>
      <c r="I36" s="112"/>
      <c r="J36" s="121"/>
    </row>
    <row r="37" spans="1:10" x14ac:dyDescent="0.35">
      <c r="A37" s="154"/>
      <c r="B37" s="155"/>
      <c r="C37" s="155"/>
      <c r="D37" s="155"/>
      <c r="E37" s="154"/>
      <c r="F37" s="155"/>
      <c r="G37" s="155"/>
      <c r="H37" s="155"/>
      <c r="I37" s="156"/>
      <c r="J37" s="89"/>
    </row>
    <row r="38" spans="1:10" x14ac:dyDescent="0.35">
      <c r="A38" s="78"/>
      <c r="B38" s="88"/>
      <c r="C38" s="91"/>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1"/>
      <c r="D40" s="90"/>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1"/>
      <c r="D42" s="90"/>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1"/>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1"/>
      <c r="C46" s="91"/>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6"/>
      <c r="B48" s="118"/>
      <c r="C48" s="118"/>
      <c r="D48" s="112"/>
      <c r="E48" s="138"/>
      <c r="F48" s="138"/>
      <c r="G48" s="152"/>
      <c r="H48" s="152"/>
      <c r="I48" s="112"/>
      <c r="J48" s="127" t="s">
        <v>342</v>
      </c>
    </row>
    <row r="49" spans="1:10" x14ac:dyDescent="0.35">
      <c r="A49" s="126"/>
      <c r="B49" s="118"/>
      <c r="C49" s="118"/>
      <c r="D49" s="112"/>
      <c r="E49" s="138"/>
      <c r="F49" s="138"/>
      <c r="G49" s="152"/>
      <c r="H49" s="152"/>
      <c r="I49" s="112"/>
      <c r="J49" s="127" t="s">
        <v>343</v>
      </c>
    </row>
    <row r="50" spans="1:10" ht="14.5" customHeight="1" x14ac:dyDescent="0.35">
      <c r="A50" s="131" t="s">
        <v>319</v>
      </c>
      <c r="B50" s="132"/>
      <c r="C50" s="148"/>
      <c r="D50" s="149"/>
      <c r="E50" s="150" t="s">
        <v>344</v>
      </c>
      <c r="F50" s="151"/>
      <c r="G50" s="139"/>
      <c r="H50" s="140"/>
      <c r="I50" s="140"/>
      <c r="J50" s="141"/>
    </row>
    <row r="51" spans="1:10" x14ac:dyDescent="0.35">
      <c r="A51" s="126"/>
      <c r="B51" s="118"/>
      <c r="C51" s="152"/>
      <c r="D51" s="152"/>
      <c r="E51" s="138"/>
      <c r="F51" s="138"/>
      <c r="G51" s="153" t="s">
        <v>345</v>
      </c>
      <c r="H51" s="153"/>
      <c r="I51" s="153"/>
      <c r="J51" s="104"/>
    </row>
    <row r="52" spans="1:10" ht="13.9" customHeight="1" x14ac:dyDescent="0.35">
      <c r="A52" s="131" t="s">
        <v>320</v>
      </c>
      <c r="B52" s="132"/>
      <c r="C52" s="139" t="s">
        <v>460</v>
      </c>
      <c r="D52" s="140"/>
      <c r="E52" s="140"/>
      <c r="F52" s="140"/>
      <c r="G52" s="140"/>
      <c r="H52" s="140"/>
      <c r="I52" s="140"/>
      <c r="J52" s="141"/>
    </row>
    <row r="53" spans="1:10" x14ac:dyDescent="0.35">
      <c r="A53" s="111"/>
      <c r="B53" s="112"/>
      <c r="C53" s="142" t="s">
        <v>321</v>
      </c>
      <c r="D53" s="142"/>
      <c r="E53" s="142"/>
      <c r="F53" s="142"/>
      <c r="G53" s="142"/>
      <c r="H53" s="142"/>
      <c r="I53" s="142"/>
      <c r="J53" s="115"/>
    </row>
    <row r="54" spans="1:10" x14ac:dyDescent="0.35">
      <c r="A54" s="131" t="s">
        <v>322</v>
      </c>
      <c r="B54" s="132"/>
      <c r="C54" s="143" t="s">
        <v>461</v>
      </c>
      <c r="D54" s="144"/>
      <c r="E54" s="145"/>
      <c r="F54" s="138"/>
      <c r="G54" s="138"/>
      <c r="H54" s="146"/>
      <c r="I54" s="146"/>
      <c r="J54" s="147"/>
    </row>
    <row r="55" spans="1:10" x14ac:dyDescent="0.35">
      <c r="A55" s="111"/>
      <c r="B55" s="112"/>
      <c r="C55" s="118"/>
      <c r="D55" s="112"/>
      <c r="E55" s="138"/>
      <c r="F55" s="138"/>
      <c r="G55" s="138"/>
      <c r="H55" s="138"/>
      <c r="I55" s="112"/>
      <c r="J55" s="115"/>
    </row>
    <row r="56" spans="1:10" ht="14.5" customHeight="1" x14ac:dyDescent="0.35">
      <c r="A56" s="131" t="s">
        <v>314</v>
      </c>
      <c r="B56" s="132"/>
      <c r="C56" s="133" t="s">
        <v>462</v>
      </c>
      <c r="D56" s="134"/>
      <c r="E56" s="134"/>
      <c r="F56" s="134"/>
      <c r="G56" s="134"/>
      <c r="H56" s="134"/>
      <c r="I56" s="134"/>
      <c r="J56" s="135"/>
    </row>
    <row r="57" spans="1:10" x14ac:dyDescent="0.35">
      <c r="A57" s="111"/>
      <c r="B57" s="112"/>
      <c r="C57" s="112"/>
      <c r="D57" s="112"/>
      <c r="E57" s="138"/>
      <c r="F57" s="138"/>
      <c r="G57" s="138"/>
      <c r="H57" s="138"/>
      <c r="I57" s="112"/>
      <c r="J57" s="115"/>
    </row>
    <row r="58" spans="1:10" x14ac:dyDescent="0.35">
      <c r="A58" s="131" t="s">
        <v>346</v>
      </c>
      <c r="B58" s="132"/>
      <c r="C58" s="133" t="s">
        <v>463</v>
      </c>
      <c r="D58" s="134"/>
      <c r="E58" s="134"/>
      <c r="F58" s="134"/>
      <c r="G58" s="134"/>
      <c r="H58" s="134"/>
      <c r="I58" s="134"/>
      <c r="J58" s="135"/>
    </row>
    <row r="59" spans="1:10" ht="14.5" customHeight="1" x14ac:dyDescent="0.35">
      <c r="A59" s="111"/>
      <c r="B59" s="112"/>
      <c r="C59" s="136" t="s">
        <v>347</v>
      </c>
      <c r="D59" s="136"/>
      <c r="E59" s="136"/>
      <c r="F59" s="136"/>
      <c r="G59" s="112"/>
      <c r="H59" s="112"/>
      <c r="I59" s="112"/>
      <c r="J59" s="115"/>
    </row>
    <row r="60" spans="1:10" x14ac:dyDescent="0.35">
      <c r="A60" s="131" t="s">
        <v>348</v>
      </c>
      <c r="B60" s="132"/>
      <c r="C60" s="133" t="s">
        <v>464</v>
      </c>
      <c r="D60" s="134"/>
      <c r="E60" s="134"/>
      <c r="F60" s="134"/>
      <c r="G60" s="134"/>
      <c r="H60" s="134"/>
      <c r="I60" s="134"/>
      <c r="J60" s="135"/>
    </row>
    <row r="61" spans="1:10" ht="14.5" customHeight="1" x14ac:dyDescent="0.35">
      <c r="A61" s="128"/>
      <c r="B61" s="129"/>
      <c r="C61" s="137" t="s">
        <v>349</v>
      </c>
      <c r="D61" s="137"/>
      <c r="E61" s="137"/>
      <c r="F61" s="137"/>
      <c r="G61" s="137"/>
      <c r="H61" s="129"/>
      <c r="I61" s="129"/>
      <c r="J61" s="130"/>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1" zoomScale="110" zoomScaleNormal="100" zoomScaleSheetLayoutView="110" workbookViewId="0">
      <selection activeCell="H70" sqref="H70"/>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7" t="s">
        <v>1</v>
      </c>
      <c r="B1" s="198"/>
      <c r="C1" s="198"/>
      <c r="D1" s="198"/>
      <c r="E1" s="198"/>
      <c r="F1" s="198"/>
      <c r="G1" s="198"/>
      <c r="H1" s="198"/>
      <c r="I1" s="198"/>
    </row>
    <row r="2" spans="1:9" x14ac:dyDescent="0.25">
      <c r="A2" s="199" t="s">
        <v>465</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466</v>
      </c>
      <c r="B4" s="203"/>
      <c r="C4" s="203"/>
      <c r="D4" s="203"/>
      <c r="E4" s="203"/>
      <c r="F4" s="203"/>
      <c r="G4" s="203"/>
      <c r="H4" s="203"/>
      <c r="I4" s="204"/>
    </row>
    <row r="5" spans="1:9" ht="31.5"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57154954</v>
      </c>
      <c r="I9" s="82">
        <f>I10+I17+I27+I38+I43</f>
        <v>61004271</v>
      </c>
    </row>
    <row r="10" spans="1:9" ht="12.75" customHeight="1" x14ac:dyDescent="0.25">
      <c r="A10" s="194" t="s">
        <v>5</v>
      </c>
      <c r="B10" s="194"/>
      <c r="C10" s="194"/>
      <c r="D10" s="194"/>
      <c r="E10" s="194"/>
      <c r="F10" s="194"/>
      <c r="G10" s="12">
        <v>3</v>
      </c>
      <c r="H10" s="82">
        <f>H11+H12+H13+H14+H15+H16</f>
        <v>29556</v>
      </c>
      <c r="I10" s="82">
        <f>I11+I12+I13+I14+I15+I16</f>
        <v>18370</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29556</v>
      </c>
      <c r="I12" s="18">
        <v>18370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34885238</v>
      </c>
      <c r="I17" s="82">
        <f>I18+I19+I20+I21+I22+I23+I24+I25+I26</f>
        <v>38735839</v>
      </c>
    </row>
    <row r="18" spans="1:9" ht="12.75" customHeight="1" x14ac:dyDescent="0.25">
      <c r="A18" s="190" t="s">
        <v>13</v>
      </c>
      <c r="B18" s="190"/>
      <c r="C18" s="190"/>
      <c r="D18" s="190"/>
      <c r="E18" s="190"/>
      <c r="F18" s="190"/>
      <c r="G18" s="11">
        <v>11</v>
      </c>
      <c r="H18" s="18">
        <v>0</v>
      </c>
      <c r="I18" s="18">
        <v>13280802</v>
      </c>
    </row>
    <row r="19" spans="1:9" ht="12.75" customHeight="1" x14ac:dyDescent="0.25">
      <c r="A19" s="190" t="s">
        <v>14</v>
      </c>
      <c r="B19" s="190"/>
      <c r="C19" s="190"/>
      <c r="D19" s="190"/>
      <c r="E19" s="190"/>
      <c r="F19" s="190"/>
      <c r="G19" s="11">
        <v>12</v>
      </c>
      <c r="H19" s="18">
        <v>0</v>
      </c>
      <c r="I19" s="18">
        <v>1742900</v>
      </c>
    </row>
    <row r="20" spans="1:9" ht="12.75" customHeight="1" x14ac:dyDescent="0.25">
      <c r="A20" s="190" t="s">
        <v>15</v>
      </c>
      <c r="B20" s="190"/>
      <c r="C20" s="190"/>
      <c r="D20" s="190"/>
      <c r="E20" s="190"/>
      <c r="F20" s="190"/>
      <c r="G20" s="11">
        <v>13</v>
      </c>
      <c r="H20" s="18">
        <v>701233</v>
      </c>
      <c r="I20" s="18">
        <v>125770</v>
      </c>
    </row>
    <row r="21" spans="1:9" ht="12.75" customHeight="1" x14ac:dyDescent="0.25">
      <c r="A21" s="190" t="s">
        <v>16</v>
      </c>
      <c r="B21" s="190"/>
      <c r="C21" s="190"/>
      <c r="D21" s="190"/>
      <c r="E21" s="190"/>
      <c r="F21" s="190"/>
      <c r="G21" s="11">
        <v>14</v>
      </c>
      <c r="H21" s="18">
        <v>235030</v>
      </c>
      <c r="I21" s="18">
        <v>4533113</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533264</v>
      </c>
    </row>
    <row r="25" spans="1:9" ht="12.75" customHeight="1" x14ac:dyDescent="0.25">
      <c r="A25" s="190" t="s">
        <v>20</v>
      </c>
      <c r="B25" s="190"/>
      <c r="C25" s="190"/>
      <c r="D25" s="190"/>
      <c r="E25" s="190"/>
      <c r="F25" s="190"/>
      <c r="G25" s="11">
        <v>18</v>
      </c>
      <c r="H25" s="18">
        <v>87310</v>
      </c>
      <c r="I25" s="18">
        <v>634054</v>
      </c>
    </row>
    <row r="26" spans="1:9" ht="12.75" customHeight="1" x14ac:dyDescent="0.25">
      <c r="A26" s="190" t="s">
        <v>21</v>
      </c>
      <c r="B26" s="190"/>
      <c r="C26" s="190"/>
      <c r="D26" s="190"/>
      <c r="E26" s="190"/>
      <c r="F26" s="190"/>
      <c r="G26" s="11">
        <v>19</v>
      </c>
      <c r="H26" s="18">
        <v>33527396</v>
      </c>
      <c r="I26" s="18">
        <v>17885936</v>
      </c>
    </row>
    <row r="27" spans="1:9" ht="12.75" customHeight="1" x14ac:dyDescent="0.25">
      <c r="A27" s="194" t="s">
        <v>22</v>
      </c>
      <c r="B27" s="194"/>
      <c r="C27" s="194"/>
      <c r="D27" s="194"/>
      <c r="E27" s="194"/>
      <c r="F27" s="194"/>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121471</v>
      </c>
      <c r="I38" s="82">
        <f>I39+I40+I41+I42</f>
        <v>131373</v>
      </c>
    </row>
    <row r="39" spans="1:9" ht="12.75" customHeight="1" x14ac:dyDescent="0.25">
      <c r="A39" s="190" t="s">
        <v>34</v>
      </c>
      <c r="B39" s="190"/>
      <c r="C39" s="190"/>
      <c r="D39" s="190"/>
      <c r="E39" s="190"/>
      <c r="F39" s="190"/>
      <c r="G39" s="11">
        <v>32</v>
      </c>
      <c r="H39" s="18">
        <v>121471</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131373</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31061914</v>
      </c>
    </row>
    <row r="45" spans="1:9" ht="12.75" customHeight="1" x14ac:dyDescent="0.25">
      <c r="A45" s="194" t="s">
        <v>39</v>
      </c>
      <c r="B45" s="194"/>
      <c r="C45" s="194"/>
      <c r="D45" s="194"/>
      <c r="E45" s="194"/>
      <c r="F45" s="194"/>
      <c r="G45" s="12">
        <v>38</v>
      </c>
      <c r="H45" s="82">
        <f>SUM(H46:H52)</f>
        <v>25131</v>
      </c>
      <c r="I45" s="82">
        <f>SUM(I46:I52)</f>
        <v>123462</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120766</v>
      </c>
    </row>
    <row r="50" spans="1:9" ht="12.75" customHeight="1" x14ac:dyDescent="0.25">
      <c r="A50" s="190" t="s">
        <v>44</v>
      </c>
      <c r="B50" s="190"/>
      <c r="C50" s="190"/>
      <c r="D50" s="190"/>
      <c r="E50" s="190"/>
      <c r="F50" s="190"/>
      <c r="G50" s="11">
        <v>43</v>
      </c>
      <c r="H50" s="18">
        <v>24752</v>
      </c>
      <c r="I50" s="18">
        <v>2696</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2793990</v>
      </c>
      <c r="I53" s="82">
        <f>SUM(I54:I59)</f>
        <v>11852562</v>
      </c>
    </row>
    <row r="54" spans="1:9" ht="12.75" customHeight="1" x14ac:dyDescent="0.25">
      <c r="A54" s="190" t="s">
        <v>48</v>
      </c>
      <c r="B54" s="190"/>
      <c r="C54" s="190"/>
      <c r="D54" s="190"/>
      <c r="E54" s="190"/>
      <c r="F54" s="190"/>
      <c r="G54" s="11">
        <v>47</v>
      </c>
      <c r="H54" s="18">
        <v>2136027</v>
      </c>
      <c r="I54" s="18">
        <v>920855</v>
      </c>
    </row>
    <row r="55" spans="1:9" ht="12.75" customHeight="1" x14ac:dyDescent="0.25">
      <c r="A55" s="190" t="s">
        <v>49</v>
      </c>
      <c r="B55" s="190"/>
      <c r="C55" s="190"/>
      <c r="D55" s="190"/>
      <c r="E55" s="190"/>
      <c r="F55" s="190"/>
      <c r="G55" s="11">
        <v>48</v>
      </c>
      <c r="H55" s="18">
        <v>0</v>
      </c>
      <c r="I55" s="18">
        <v>293048</v>
      </c>
    </row>
    <row r="56" spans="1:9" ht="12.75" customHeight="1" x14ac:dyDescent="0.25">
      <c r="A56" s="190" t="s">
        <v>50</v>
      </c>
      <c r="B56" s="190"/>
      <c r="C56" s="190"/>
      <c r="D56" s="190"/>
      <c r="E56" s="190"/>
      <c r="F56" s="190"/>
      <c r="G56" s="11">
        <v>49</v>
      </c>
      <c r="H56" s="18">
        <v>575171</v>
      </c>
      <c r="I56" s="18">
        <v>10622909</v>
      </c>
    </row>
    <row r="57" spans="1:9" ht="12.75" customHeight="1" x14ac:dyDescent="0.25">
      <c r="A57" s="190" t="s">
        <v>51</v>
      </c>
      <c r="B57" s="190"/>
      <c r="C57" s="190"/>
      <c r="D57" s="190"/>
      <c r="E57" s="190"/>
      <c r="F57" s="190"/>
      <c r="G57" s="11">
        <v>50</v>
      </c>
      <c r="H57" s="18">
        <v>2152</v>
      </c>
      <c r="I57" s="18">
        <v>2752</v>
      </c>
    </row>
    <row r="58" spans="1:9" ht="12.75" customHeight="1" x14ac:dyDescent="0.25">
      <c r="A58" s="190" t="s">
        <v>52</v>
      </c>
      <c r="B58" s="190"/>
      <c r="C58" s="190"/>
      <c r="D58" s="190"/>
      <c r="E58" s="190"/>
      <c r="F58" s="190"/>
      <c r="G58" s="11">
        <v>51</v>
      </c>
      <c r="H58" s="18">
        <v>57591</v>
      </c>
      <c r="I58" s="18">
        <v>4925</v>
      </c>
    </row>
    <row r="59" spans="1:9" ht="12.75" customHeight="1" x14ac:dyDescent="0.25">
      <c r="A59" s="190" t="s">
        <v>53</v>
      </c>
      <c r="B59" s="190"/>
      <c r="C59" s="190"/>
      <c r="D59" s="190"/>
      <c r="E59" s="190"/>
      <c r="F59" s="190"/>
      <c r="G59" s="11">
        <v>52</v>
      </c>
      <c r="H59" s="18">
        <v>23049</v>
      </c>
      <c r="I59" s="18">
        <v>8073</v>
      </c>
    </row>
    <row r="60" spans="1:9" ht="12.75" customHeight="1" x14ac:dyDescent="0.25">
      <c r="A60" s="194" t="s">
        <v>54</v>
      </c>
      <c r="B60" s="194"/>
      <c r="C60" s="194"/>
      <c r="D60" s="194"/>
      <c r="E60" s="194"/>
      <c r="F60" s="194"/>
      <c r="G60" s="12">
        <v>53</v>
      </c>
      <c r="H60" s="82">
        <f>SUM(H61:H69)</f>
        <v>10118815</v>
      </c>
      <c r="I60" s="82">
        <f>SUM(I61:I69)</f>
        <v>11997740</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11656715</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341025</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7088150</v>
      </c>
    </row>
    <row r="71" spans="1:9" ht="12.75" customHeight="1" x14ac:dyDescent="0.25">
      <c r="A71" s="191" t="s">
        <v>58</v>
      </c>
      <c r="B71" s="191"/>
      <c r="C71" s="191"/>
      <c r="D71" s="191"/>
      <c r="E71" s="191"/>
      <c r="F71" s="191"/>
      <c r="G71" s="11">
        <v>64</v>
      </c>
      <c r="H71" s="18">
        <v>167824</v>
      </c>
      <c r="I71" s="18">
        <v>101683</v>
      </c>
    </row>
    <row r="72" spans="1:9" ht="12.75" customHeight="1" x14ac:dyDescent="0.25">
      <c r="A72" s="192" t="s">
        <v>304</v>
      </c>
      <c r="B72" s="192"/>
      <c r="C72" s="192"/>
      <c r="D72" s="192"/>
      <c r="E72" s="192"/>
      <c r="F72" s="192"/>
      <c r="G72" s="12">
        <v>65</v>
      </c>
      <c r="H72" s="82">
        <f>H8+H9+H44+H71</f>
        <v>76247470</v>
      </c>
      <c r="I72" s="82">
        <f>I8+I9+I44+I71</f>
        <v>92167868</v>
      </c>
    </row>
    <row r="73" spans="1:9" ht="12.75" customHeight="1" x14ac:dyDescent="0.25">
      <c r="A73" s="191" t="s">
        <v>59</v>
      </c>
      <c r="B73" s="191"/>
      <c r="C73" s="191"/>
      <c r="D73" s="191"/>
      <c r="E73" s="191"/>
      <c r="F73" s="191"/>
      <c r="G73" s="11">
        <v>66</v>
      </c>
      <c r="H73" s="18">
        <v>37912651</v>
      </c>
      <c r="I73" s="18">
        <v>37920162</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72840200</v>
      </c>
      <c r="I75" s="83">
        <f>I76+I77+I78+I84+I85+I91+I94+I97</f>
        <v>83939314</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4" t="s">
        <v>63</v>
      </c>
      <c r="B78" s="194"/>
      <c r="C78" s="194"/>
      <c r="D78" s="194"/>
      <c r="E78" s="194"/>
      <c r="F78" s="194"/>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45492514</v>
      </c>
      <c r="I91" s="82">
        <f>I92-I93</f>
        <v>53807476</v>
      </c>
    </row>
    <row r="92" spans="1:9" ht="12.75" customHeight="1" x14ac:dyDescent="0.25">
      <c r="A92" s="190" t="s">
        <v>72</v>
      </c>
      <c r="B92" s="190"/>
      <c r="C92" s="190"/>
      <c r="D92" s="190"/>
      <c r="E92" s="190"/>
      <c r="F92" s="190"/>
      <c r="G92" s="11">
        <v>84</v>
      </c>
      <c r="H92" s="18">
        <v>45492514</v>
      </c>
      <c r="I92" s="18">
        <v>53807476</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8314962</v>
      </c>
      <c r="I94" s="82">
        <f>I95-I96</f>
        <v>11132114</v>
      </c>
    </row>
    <row r="95" spans="1:9" ht="12.75" customHeight="1" x14ac:dyDescent="0.25">
      <c r="A95" s="190" t="s">
        <v>74</v>
      </c>
      <c r="B95" s="190"/>
      <c r="C95" s="190"/>
      <c r="D95" s="190"/>
      <c r="E95" s="190"/>
      <c r="F95" s="190"/>
      <c r="G95" s="11">
        <v>87</v>
      </c>
      <c r="H95" s="18">
        <v>8314962</v>
      </c>
      <c r="I95" s="18">
        <v>11132114</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891550</v>
      </c>
    </row>
    <row r="106" spans="1:9" ht="12.75" customHeight="1" x14ac:dyDescent="0.25">
      <c r="A106" s="190" t="s">
        <v>83</v>
      </c>
      <c r="B106" s="190"/>
      <c r="C106" s="190"/>
      <c r="D106" s="190"/>
      <c r="E106" s="190"/>
      <c r="F106" s="190"/>
      <c r="G106" s="11">
        <v>98</v>
      </c>
      <c r="H106" s="18">
        <v>0</v>
      </c>
      <c r="I106" s="18">
        <v>0</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408567</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158804</v>
      </c>
      <c r="I115" s="18">
        <v>482983</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2100574</v>
      </c>
      <c r="I117" s="82">
        <f>SUM(I118:I131)</f>
        <v>6632389</v>
      </c>
    </row>
    <row r="118" spans="1:9" ht="12.75" customHeight="1" x14ac:dyDescent="0.25">
      <c r="A118" s="190" t="s">
        <v>83</v>
      </c>
      <c r="B118" s="190"/>
      <c r="C118" s="190"/>
      <c r="D118" s="190"/>
      <c r="E118" s="190"/>
      <c r="F118" s="190"/>
      <c r="G118" s="11">
        <v>110</v>
      </c>
      <c r="H118" s="18">
        <v>24104</v>
      </c>
      <c r="I118" s="18">
        <v>5081723</v>
      </c>
    </row>
    <row r="119" spans="1:9" ht="22.15"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5"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1436</v>
      </c>
      <c r="I124" s="18">
        <v>120011</v>
      </c>
    </row>
    <row r="125" spans="1:9" ht="12.75" customHeight="1" x14ac:dyDescent="0.25">
      <c r="A125" s="190" t="s">
        <v>90</v>
      </c>
      <c r="B125" s="190"/>
      <c r="C125" s="190"/>
      <c r="D125" s="190"/>
      <c r="E125" s="190"/>
      <c r="F125" s="190"/>
      <c r="G125" s="11">
        <v>117</v>
      </c>
      <c r="H125" s="18">
        <v>865389</v>
      </c>
      <c r="I125" s="18">
        <v>505382</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152281</v>
      </c>
      <c r="I127" s="18">
        <v>184630</v>
      </c>
    </row>
    <row r="128" spans="1:9" x14ac:dyDescent="0.25">
      <c r="A128" s="190" t="s">
        <v>95</v>
      </c>
      <c r="B128" s="190"/>
      <c r="C128" s="190"/>
      <c r="D128" s="190"/>
      <c r="E128" s="190"/>
      <c r="F128" s="190"/>
      <c r="G128" s="11">
        <v>120</v>
      </c>
      <c r="H128" s="18">
        <v>774463</v>
      </c>
      <c r="I128" s="18">
        <v>453632</v>
      </c>
    </row>
    <row r="129" spans="1:9" x14ac:dyDescent="0.25">
      <c r="A129" s="190" t="s">
        <v>96</v>
      </c>
      <c r="B129" s="190"/>
      <c r="C129" s="190"/>
      <c r="D129" s="190"/>
      <c r="E129" s="190"/>
      <c r="F129" s="190"/>
      <c r="G129" s="11">
        <v>121</v>
      </c>
      <c r="H129" s="18">
        <v>200248</v>
      </c>
      <c r="I129" s="18">
        <v>198432</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88579</v>
      </c>
    </row>
    <row r="132" spans="1:9" ht="22.15" customHeight="1" x14ac:dyDescent="0.25">
      <c r="A132" s="191" t="s">
        <v>99</v>
      </c>
      <c r="B132" s="191"/>
      <c r="C132" s="191"/>
      <c r="D132" s="191"/>
      <c r="E132" s="191"/>
      <c r="F132" s="191"/>
      <c r="G132" s="11">
        <v>124</v>
      </c>
      <c r="H132" s="18">
        <v>540907</v>
      </c>
      <c r="I132" s="18">
        <v>488266</v>
      </c>
    </row>
    <row r="133" spans="1:9" ht="12.75" customHeight="1" x14ac:dyDescent="0.25">
      <c r="A133" s="192" t="s">
        <v>358</v>
      </c>
      <c r="B133" s="192"/>
      <c r="C133" s="192"/>
      <c r="D133" s="192"/>
      <c r="E133" s="192"/>
      <c r="F133" s="192"/>
      <c r="G133" s="12">
        <v>125</v>
      </c>
      <c r="H133" s="82">
        <f>H75+H98+H105+H117+H132</f>
        <v>76247470</v>
      </c>
      <c r="I133" s="82">
        <f>I75+I98+I105+I117+I132</f>
        <v>92167868</v>
      </c>
    </row>
    <row r="134" spans="1:9" x14ac:dyDescent="0.25">
      <c r="A134" s="191" t="s">
        <v>100</v>
      </c>
      <c r="B134" s="191"/>
      <c r="C134" s="191"/>
      <c r="D134" s="191"/>
      <c r="E134" s="191"/>
      <c r="F134" s="191"/>
      <c r="G134" s="11">
        <v>126</v>
      </c>
      <c r="H134" s="18">
        <v>37912651</v>
      </c>
      <c r="I134" s="18">
        <v>37920162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D101" zoomScale="110" zoomScaleNormal="85" zoomScaleSheetLayoutView="110" workbookViewId="0">
      <selection activeCell="G127" sqref="G127"/>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27" t="s">
        <v>102</v>
      </c>
      <c r="B1" s="228"/>
      <c r="C1" s="228"/>
      <c r="D1" s="228"/>
      <c r="E1" s="228"/>
      <c r="F1" s="228"/>
      <c r="G1" s="228"/>
      <c r="H1" s="228"/>
      <c r="I1" s="228"/>
    </row>
    <row r="2" spans="1:11" x14ac:dyDescent="0.25">
      <c r="A2" s="229" t="s">
        <v>467</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466</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3287376</v>
      </c>
      <c r="I8" s="48">
        <f>SUM(I9:I13)</f>
        <v>3287376</v>
      </c>
      <c r="J8" s="48">
        <f>SUM(J9:J13)</f>
        <v>3650191</v>
      </c>
      <c r="K8" s="48">
        <f>SUM(K9:K13)</f>
        <v>3650191</v>
      </c>
    </row>
    <row r="9" spans="1:11" ht="12.75" customHeight="1" x14ac:dyDescent="0.25">
      <c r="A9" s="190" t="s">
        <v>115</v>
      </c>
      <c r="B9" s="190"/>
      <c r="C9" s="190"/>
      <c r="D9" s="190"/>
      <c r="E9" s="190"/>
      <c r="F9" s="190"/>
      <c r="G9" s="11">
        <v>2</v>
      </c>
      <c r="H9" s="49">
        <v>1727747</v>
      </c>
      <c r="I9" s="49">
        <v>1727747</v>
      </c>
      <c r="J9" s="49">
        <v>1879534</v>
      </c>
      <c r="K9" s="49">
        <v>1879534</v>
      </c>
    </row>
    <row r="10" spans="1:11" ht="12.75" customHeight="1" x14ac:dyDescent="0.25">
      <c r="A10" s="190" t="s">
        <v>116</v>
      </c>
      <c r="B10" s="190"/>
      <c r="C10" s="190"/>
      <c r="D10" s="190"/>
      <c r="E10" s="190"/>
      <c r="F10" s="190"/>
      <c r="G10" s="11">
        <v>3</v>
      </c>
      <c r="H10" s="49">
        <v>942376</v>
      </c>
      <c r="I10" s="49">
        <v>942376</v>
      </c>
      <c r="J10" s="49">
        <v>1140454</v>
      </c>
      <c r="K10" s="49">
        <v>1140454</v>
      </c>
    </row>
    <row r="11" spans="1:11" ht="12.75" customHeight="1" x14ac:dyDescent="0.25">
      <c r="A11" s="190" t="s">
        <v>117</v>
      </c>
      <c r="B11" s="190"/>
      <c r="C11" s="190"/>
      <c r="D11" s="190"/>
      <c r="E11" s="190"/>
      <c r="F11" s="190"/>
      <c r="G11" s="11">
        <v>4</v>
      </c>
      <c r="H11" s="49">
        <v>5074</v>
      </c>
      <c r="I11" s="49">
        <v>5074</v>
      </c>
      <c r="J11" s="49">
        <v>7621</v>
      </c>
      <c r="K11" s="49">
        <v>7621</v>
      </c>
    </row>
    <row r="12" spans="1:11" ht="12.75" customHeight="1" x14ac:dyDescent="0.25">
      <c r="A12" s="190" t="s">
        <v>118</v>
      </c>
      <c r="B12" s="190"/>
      <c r="C12" s="190"/>
      <c r="D12" s="190"/>
      <c r="E12" s="190"/>
      <c r="F12" s="190"/>
      <c r="G12" s="11">
        <v>5</v>
      </c>
      <c r="H12" s="49">
        <v>274608</v>
      </c>
      <c r="I12" s="49">
        <v>274608</v>
      </c>
      <c r="J12" s="49">
        <v>285022</v>
      </c>
      <c r="K12" s="49">
        <v>285022</v>
      </c>
    </row>
    <row r="13" spans="1:11" ht="12.75" customHeight="1" x14ac:dyDescent="0.25">
      <c r="A13" s="190" t="s">
        <v>119</v>
      </c>
      <c r="B13" s="190"/>
      <c r="C13" s="190"/>
      <c r="D13" s="190"/>
      <c r="E13" s="190"/>
      <c r="F13" s="190"/>
      <c r="G13" s="11">
        <v>6</v>
      </c>
      <c r="H13" s="49">
        <v>337571</v>
      </c>
      <c r="I13" s="49">
        <v>337571</v>
      </c>
      <c r="J13" s="49">
        <v>337560</v>
      </c>
      <c r="K13" s="49">
        <v>337560</v>
      </c>
    </row>
    <row r="14" spans="1:11" ht="12.75" customHeight="1" x14ac:dyDescent="0.25">
      <c r="A14" s="221" t="s">
        <v>360</v>
      </c>
      <c r="B14" s="221"/>
      <c r="C14" s="221"/>
      <c r="D14" s="221"/>
      <c r="E14" s="221"/>
      <c r="F14" s="221"/>
      <c r="G14" s="12">
        <v>7</v>
      </c>
      <c r="H14" s="48">
        <f>H15+H16+H20+H24+H25+H26+H29+H36</f>
        <v>2904725</v>
      </c>
      <c r="I14" s="48">
        <f>I15+I16+I20+I24+I25+I26+I29+I36</f>
        <v>2904725</v>
      </c>
      <c r="J14" s="48">
        <f>J15+J16+J20+J24+J25+J26+J29+J36</f>
        <v>3136297</v>
      </c>
      <c r="K14" s="48">
        <f>K15+K16+K20+K24+K25+K26+K29+K36</f>
        <v>3136297</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1482938</v>
      </c>
      <c r="I16" s="48">
        <f>SUM(I17:I19)</f>
        <v>1482938</v>
      </c>
      <c r="J16" s="48">
        <f>SUM(J17:J19)</f>
        <v>1304803</v>
      </c>
      <c r="K16" s="48">
        <f>SUM(K17:K19)</f>
        <v>1304803</v>
      </c>
    </row>
    <row r="17" spans="1:11" ht="12.75" customHeight="1" x14ac:dyDescent="0.25">
      <c r="A17" s="224" t="s">
        <v>120</v>
      </c>
      <c r="B17" s="224"/>
      <c r="C17" s="224"/>
      <c r="D17" s="224"/>
      <c r="E17" s="224"/>
      <c r="F17" s="224"/>
      <c r="G17" s="11">
        <v>10</v>
      </c>
      <c r="H17" s="49">
        <v>257605</v>
      </c>
      <c r="I17" s="49">
        <v>257605</v>
      </c>
      <c r="J17" s="49">
        <v>111317</v>
      </c>
      <c r="K17" s="49">
        <v>111317</v>
      </c>
    </row>
    <row r="18" spans="1:11" ht="12.75" customHeight="1" x14ac:dyDescent="0.25">
      <c r="A18" s="224" t="s">
        <v>121</v>
      </c>
      <c r="B18" s="224"/>
      <c r="C18" s="224"/>
      <c r="D18" s="224"/>
      <c r="E18" s="224"/>
      <c r="F18" s="224"/>
      <c r="G18" s="11">
        <v>11</v>
      </c>
      <c r="H18" s="49">
        <v>443207</v>
      </c>
      <c r="I18" s="49">
        <v>443207</v>
      </c>
      <c r="J18" s="49">
        <v>313539</v>
      </c>
      <c r="K18" s="49">
        <v>313539</v>
      </c>
    </row>
    <row r="19" spans="1:11" ht="12.75" customHeight="1" x14ac:dyDescent="0.25">
      <c r="A19" s="224" t="s">
        <v>122</v>
      </c>
      <c r="B19" s="224"/>
      <c r="C19" s="224"/>
      <c r="D19" s="224"/>
      <c r="E19" s="224"/>
      <c r="F19" s="224"/>
      <c r="G19" s="11">
        <v>12</v>
      </c>
      <c r="H19" s="49">
        <v>782126</v>
      </c>
      <c r="I19" s="49">
        <v>782126</v>
      </c>
      <c r="J19" s="49">
        <v>879947</v>
      </c>
      <c r="K19" s="49">
        <v>879947</v>
      </c>
    </row>
    <row r="20" spans="1:11" ht="12.75" customHeight="1" x14ac:dyDescent="0.25">
      <c r="A20" s="194" t="s">
        <v>441</v>
      </c>
      <c r="B20" s="194"/>
      <c r="C20" s="194"/>
      <c r="D20" s="194"/>
      <c r="E20" s="194"/>
      <c r="F20" s="194"/>
      <c r="G20" s="12">
        <v>13</v>
      </c>
      <c r="H20" s="48">
        <f>SUM(H21:H23)</f>
        <v>634248</v>
      </c>
      <c r="I20" s="48">
        <f>SUM(I21:I23)</f>
        <v>634248</v>
      </c>
      <c r="J20" s="48">
        <f>SUM(J21:J23)</f>
        <v>864704</v>
      </c>
      <c r="K20" s="48">
        <f>SUM(K21:K23)</f>
        <v>864704</v>
      </c>
    </row>
    <row r="21" spans="1:11" ht="12.75" customHeight="1" x14ac:dyDescent="0.25">
      <c r="A21" s="224" t="s">
        <v>105</v>
      </c>
      <c r="B21" s="224"/>
      <c r="C21" s="224"/>
      <c r="D21" s="224"/>
      <c r="E21" s="224"/>
      <c r="F21" s="224"/>
      <c r="G21" s="11">
        <v>14</v>
      </c>
      <c r="H21" s="49">
        <v>370468</v>
      </c>
      <c r="I21" s="49">
        <v>370468</v>
      </c>
      <c r="J21" s="49">
        <v>505013</v>
      </c>
      <c r="K21" s="49">
        <v>505013</v>
      </c>
    </row>
    <row r="22" spans="1:11" ht="12.75" customHeight="1" x14ac:dyDescent="0.25">
      <c r="A22" s="224" t="s">
        <v>106</v>
      </c>
      <c r="B22" s="224"/>
      <c r="C22" s="224"/>
      <c r="D22" s="224"/>
      <c r="E22" s="224"/>
      <c r="F22" s="224"/>
      <c r="G22" s="11">
        <v>15</v>
      </c>
      <c r="H22" s="49">
        <v>182930</v>
      </c>
      <c r="I22" s="49">
        <v>182930</v>
      </c>
      <c r="J22" s="49">
        <v>247258</v>
      </c>
      <c r="K22" s="49">
        <v>247258</v>
      </c>
    </row>
    <row r="23" spans="1:11" ht="12.75" customHeight="1" x14ac:dyDescent="0.25">
      <c r="A23" s="224" t="s">
        <v>107</v>
      </c>
      <c r="B23" s="224"/>
      <c r="C23" s="224"/>
      <c r="D23" s="224"/>
      <c r="E23" s="224"/>
      <c r="F23" s="224"/>
      <c r="G23" s="11">
        <v>16</v>
      </c>
      <c r="H23" s="49">
        <v>80850</v>
      </c>
      <c r="I23" s="49">
        <v>80850</v>
      </c>
      <c r="J23" s="49">
        <v>112433</v>
      </c>
      <c r="K23" s="49">
        <v>112433</v>
      </c>
    </row>
    <row r="24" spans="1:11" ht="12.75" customHeight="1" x14ac:dyDescent="0.25">
      <c r="A24" s="190" t="s">
        <v>108</v>
      </c>
      <c r="B24" s="190"/>
      <c r="C24" s="190"/>
      <c r="D24" s="190"/>
      <c r="E24" s="190"/>
      <c r="F24" s="190"/>
      <c r="G24" s="11">
        <v>17</v>
      </c>
      <c r="H24" s="49">
        <v>677523</v>
      </c>
      <c r="I24" s="49">
        <v>677523</v>
      </c>
      <c r="J24" s="49">
        <v>809342</v>
      </c>
      <c r="K24" s="49">
        <v>809342</v>
      </c>
    </row>
    <row r="25" spans="1:11" ht="12.75" customHeight="1" x14ac:dyDescent="0.25">
      <c r="A25" s="190" t="s">
        <v>109</v>
      </c>
      <c r="B25" s="190"/>
      <c r="C25" s="190"/>
      <c r="D25" s="190"/>
      <c r="E25" s="190"/>
      <c r="F25" s="190"/>
      <c r="G25" s="11">
        <v>18</v>
      </c>
      <c r="H25" s="49">
        <v>98851</v>
      </c>
      <c r="I25" s="49">
        <v>98851</v>
      </c>
      <c r="J25" s="49">
        <v>130509</v>
      </c>
      <c r="K25" s="49">
        <v>130509</v>
      </c>
    </row>
    <row r="26" spans="1:11" ht="12.75" customHeight="1" x14ac:dyDescent="0.25">
      <c r="A26" s="194" t="s">
        <v>442</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11165</v>
      </c>
      <c r="I36" s="49">
        <v>11165</v>
      </c>
      <c r="J36" s="49">
        <v>26939</v>
      </c>
      <c r="K36" s="49">
        <v>26939</v>
      </c>
    </row>
    <row r="37" spans="1:11" ht="12.75" customHeight="1" x14ac:dyDescent="0.25">
      <c r="A37" s="221" t="s">
        <v>361</v>
      </c>
      <c r="B37" s="221"/>
      <c r="C37" s="221"/>
      <c r="D37" s="221"/>
      <c r="E37" s="221"/>
      <c r="F37" s="221"/>
      <c r="G37" s="12">
        <v>30</v>
      </c>
      <c r="H37" s="48">
        <f>SUM(H38:H47)</f>
        <v>6896845</v>
      </c>
      <c r="I37" s="48">
        <f>SUM(I38:I47)</f>
        <v>6896845</v>
      </c>
      <c r="J37" s="48">
        <f>SUM(J38:J47)</f>
        <v>10760073</v>
      </c>
      <c r="K37" s="48">
        <f>SUM(K38:K47)</f>
        <v>10760073</v>
      </c>
    </row>
    <row r="38" spans="1:11" ht="12.75" customHeight="1" x14ac:dyDescent="0.25">
      <c r="A38" s="190" t="s">
        <v>131</v>
      </c>
      <c r="B38" s="190"/>
      <c r="C38" s="190"/>
      <c r="D38" s="190"/>
      <c r="E38" s="190"/>
      <c r="F38" s="190"/>
      <c r="G38" s="11">
        <v>31</v>
      </c>
      <c r="H38" s="49">
        <v>6844243</v>
      </c>
      <c r="I38" s="49">
        <v>6844243</v>
      </c>
      <c r="J38" s="49">
        <v>10622909</v>
      </c>
      <c r="K38" s="49">
        <v>10622909</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47149</v>
      </c>
      <c r="I41" s="49">
        <v>47149</v>
      </c>
      <c r="J41" s="49">
        <v>104284</v>
      </c>
      <c r="K41" s="49">
        <v>104284</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5453</v>
      </c>
      <c r="I44" s="49">
        <v>5453</v>
      </c>
      <c r="J44" s="49">
        <v>32880</v>
      </c>
      <c r="K44" s="49">
        <v>32880</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9104</v>
      </c>
      <c r="I48" s="48">
        <f>SUM(I49:I55)</f>
        <v>9104</v>
      </c>
      <c r="J48" s="48">
        <f>SUM(J49:J55)</f>
        <v>28433</v>
      </c>
      <c r="K48" s="48">
        <f>SUM(K49:K55)</f>
        <v>28433</v>
      </c>
    </row>
    <row r="49" spans="1:11" ht="25.15" customHeight="1" x14ac:dyDescent="0.25">
      <c r="A49" s="190" t="s">
        <v>141</v>
      </c>
      <c r="B49" s="190"/>
      <c r="C49" s="190"/>
      <c r="D49" s="190"/>
      <c r="E49" s="190"/>
      <c r="F49" s="190"/>
      <c r="G49" s="11">
        <v>42</v>
      </c>
      <c r="H49" s="49">
        <v>8378</v>
      </c>
      <c r="I49" s="49">
        <v>8378</v>
      </c>
      <c r="J49" s="49">
        <v>26213</v>
      </c>
      <c r="K49" s="49">
        <v>26213</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726</v>
      </c>
      <c r="I51" s="49">
        <v>726</v>
      </c>
      <c r="J51" s="49">
        <v>2220</v>
      </c>
      <c r="K51" s="49">
        <v>2220</v>
      </c>
    </row>
    <row r="52" spans="1:11" ht="12.75" customHeight="1" x14ac:dyDescent="0.25">
      <c r="A52" s="214" t="s">
        <v>144</v>
      </c>
      <c r="B52" s="214"/>
      <c r="C52" s="214"/>
      <c r="D52" s="214"/>
      <c r="E52" s="214"/>
      <c r="F52" s="214"/>
      <c r="G52" s="11">
        <v>45</v>
      </c>
      <c r="H52" s="49">
        <v>0</v>
      </c>
      <c r="I52" s="49">
        <v>0</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15"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5"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10184221</v>
      </c>
      <c r="I60" s="48">
        <f t="shared" ref="I60:K60" si="0">I8+I37+I56+I57</f>
        <v>10184221</v>
      </c>
      <c r="J60" s="48">
        <f t="shared" si="0"/>
        <v>14410264</v>
      </c>
      <c r="K60" s="48">
        <f t="shared" si="0"/>
        <v>14410264</v>
      </c>
    </row>
    <row r="61" spans="1:11" ht="12.75" customHeight="1" x14ac:dyDescent="0.25">
      <c r="A61" s="221" t="s">
        <v>364</v>
      </c>
      <c r="B61" s="221"/>
      <c r="C61" s="221"/>
      <c r="D61" s="221"/>
      <c r="E61" s="221"/>
      <c r="F61" s="221"/>
      <c r="G61" s="12">
        <v>54</v>
      </c>
      <c r="H61" s="48">
        <f>H14+H48+H58+H59</f>
        <v>2913829</v>
      </c>
      <c r="I61" s="48">
        <f t="shared" ref="I61:K61" si="1">I14+I48+I58+I59</f>
        <v>2913829</v>
      </c>
      <c r="J61" s="48">
        <f t="shared" si="1"/>
        <v>3164730</v>
      </c>
      <c r="K61" s="48">
        <f t="shared" si="1"/>
        <v>3164730</v>
      </c>
    </row>
    <row r="62" spans="1:11" ht="12.75" customHeight="1" x14ac:dyDescent="0.25">
      <c r="A62" s="221" t="s">
        <v>365</v>
      </c>
      <c r="B62" s="221"/>
      <c r="C62" s="221"/>
      <c r="D62" s="221"/>
      <c r="E62" s="221"/>
      <c r="F62" s="221"/>
      <c r="G62" s="12">
        <v>55</v>
      </c>
      <c r="H62" s="48">
        <f>H60-H61</f>
        <v>7270392</v>
      </c>
      <c r="I62" s="48">
        <f t="shared" ref="I62:K62" si="2">I60-I61</f>
        <v>7270392</v>
      </c>
      <c r="J62" s="48">
        <f t="shared" si="2"/>
        <v>11245534</v>
      </c>
      <c r="K62" s="48">
        <f t="shared" si="2"/>
        <v>11245534</v>
      </c>
    </row>
    <row r="63" spans="1:11" ht="12.75" customHeight="1" x14ac:dyDescent="0.25">
      <c r="A63" s="222" t="s">
        <v>366</v>
      </c>
      <c r="B63" s="222"/>
      <c r="C63" s="222"/>
      <c r="D63" s="222"/>
      <c r="E63" s="222"/>
      <c r="F63" s="222"/>
      <c r="G63" s="12">
        <v>56</v>
      </c>
      <c r="H63" s="48">
        <f>+IF((H60-H61)&gt;0,(H60-H61),0)</f>
        <v>7270392</v>
      </c>
      <c r="I63" s="48">
        <f t="shared" ref="I63:K63" si="3">+IF((I60-I61)&gt;0,(I60-I61),0)</f>
        <v>7270392</v>
      </c>
      <c r="J63" s="48">
        <f t="shared" si="3"/>
        <v>11245534</v>
      </c>
      <c r="K63" s="48">
        <f t="shared" si="3"/>
        <v>11245534</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77776</v>
      </c>
      <c r="I65" s="49">
        <v>77776</v>
      </c>
      <c r="J65" s="49">
        <v>113420</v>
      </c>
      <c r="K65" s="49">
        <v>113420</v>
      </c>
    </row>
    <row r="66" spans="1:11" ht="12.75" customHeight="1" x14ac:dyDescent="0.25">
      <c r="A66" s="221" t="s">
        <v>368</v>
      </c>
      <c r="B66" s="221"/>
      <c r="C66" s="221"/>
      <c r="D66" s="221"/>
      <c r="E66" s="221"/>
      <c r="F66" s="221"/>
      <c r="G66" s="12">
        <v>59</v>
      </c>
      <c r="H66" s="48">
        <f>H62-H65</f>
        <v>7192616</v>
      </c>
      <c r="I66" s="48">
        <f t="shared" ref="I66:K66" si="5">I62-I65</f>
        <v>7192616</v>
      </c>
      <c r="J66" s="48">
        <f t="shared" si="5"/>
        <v>11132114</v>
      </c>
      <c r="K66" s="48">
        <f t="shared" si="5"/>
        <v>11132114</v>
      </c>
    </row>
    <row r="67" spans="1:11" ht="12.75" customHeight="1" x14ac:dyDescent="0.25">
      <c r="A67" s="222" t="s">
        <v>369</v>
      </c>
      <c r="B67" s="222"/>
      <c r="C67" s="222"/>
      <c r="D67" s="222"/>
      <c r="E67" s="222"/>
      <c r="F67" s="222"/>
      <c r="G67" s="12">
        <v>60</v>
      </c>
      <c r="H67" s="48">
        <f>+IF((H62-H65)&gt;0,(H62-H65),0)</f>
        <v>7192616</v>
      </c>
      <c r="I67" s="48">
        <f t="shared" ref="I67:K67" si="6">+IF((I62-I65)&gt;0,(I62-I65),0)</f>
        <v>7192616</v>
      </c>
      <c r="J67" s="48">
        <f t="shared" si="6"/>
        <v>11132114</v>
      </c>
      <c r="K67" s="48">
        <f t="shared" si="6"/>
        <v>11132114</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7192616</v>
      </c>
      <c r="I89" s="52">
        <v>7192616</v>
      </c>
      <c r="J89" s="52">
        <v>11132114</v>
      </c>
      <c r="K89" s="52">
        <v>11132114</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15" customHeight="1" x14ac:dyDescent="0.25">
      <c r="A101" s="213" t="s">
        <v>161</v>
      </c>
      <c r="B101" s="213"/>
      <c r="C101" s="213"/>
      <c r="D101" s="213"/>
      <c r="E101" s="213"/>
      <c r="F101" s="213"/>
      <c r="G101" s="11">
        <v>90</v>
      </c>
      <c r="H101" s="52">
        <v>0</v>
      </c>
      <c r="I101" s="52">
        <v>0</v>
      </c>
      <c r="J101" s="52">
        <v>0</v>
      </c>
      <c r="K101" s="52">
        <v>0</v>
      </c>
    </row>
    <row r="102" spans="1:11" ht="22.15" customHeight="1" x14ac:dyDescent="0.25">
      <c r="A102" s="213" t="s">
        <v>162</v>
      </c>
      <c r="B102" s="213"/>
      <c r="C102" s="213"/>
      <c r="D102" s="213"/>
      <c r="E102" s="213"/>
      <c r="F102" s="213"/>
      <c r="G102" s="11">
        <v>91</v>
      </c>
      <c r="H102" s="52">
        <v>0</v>
      </c>
      <c r="I102" s="52">
        <v>0</v>
      </c>
      <c r="J102" s="52">
        <v>0</v>
      </c>
      <c r="K102" s="52">
        <v>0</v>
      </c>
    </row>
    <row r="103" spans="1:11" ht="22.15"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7192616</v>
      </c>
      <c r="I109" s="51">
        <f>I89+I108</f>
        <v>7192616</v>
      </c>
      <c r="J109" s="51">
        <f t="shared" ref="J109:K109" si="12">J89+J108</f>
        <v>11132114</v>
      </c>
      <c r="K109" s="51">
        <f t="shared" si="12"/>
        <v>11132114</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46" zoomScale="110" zoomScaleNormal="100" zoomScaleSheetLayoutView="110" workbookViewId="0">
      <selection activeCell="I59" sqref="I59"/>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466</v>
      </c>
      <c r="B4" s="203"/>
      <c r="C4" s="203"/>
      <c r="D4" s="203"/>
      <c r="E4" s="203"/>
      <c r="F4" s="203"/>
      <c r="G4" s="203"/>
      <c r="H4" s="203"/>
      <c r="I4" s="204"/>
    </row>
    <row r="5" spans="1:9" ht="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7270392</v>
      </c>
      <c r="I8" s="64">
        <v>11245534</v>
      </c>
    </row>
    <row r="9" spans="1:9" ht="12.75" customHeight="1" x14ac:dyDescent="0.25">
      <c r="A9" s="245" t="s">
        <v>171</v>
      </c>
      <c r="B9" s="245"/>
      <c r="C9" s="245"/>
      <c r="D9" s="245"/>
      <c r="E9" s="245"/>
      <c r="F9" s="245"/>
      <c r="G9" s="65">
        <v>2</v>
      </c>
      <c r="H9" s="66">
        <f>H10+H11+H12+H13+H14+H15+H16+H17</f>
        <v>-6262576</v>
      </c>
      <c r="I9" s="66">
        <f>I10+I11+I12+I13+I14+I15+I16+I17</f>
        <v>-9922298</v>
      </c>
    </row>
    <row r="10" spans="1:9" ht="12.75" customHeight="1" x14ac:dyDescent="0.25">
      <c r="A10" s="224" t="s">
        <v>172</v>
      </c>
      <c r="B10" s="224"/>
      <c r="C10" s="224"/>
      <c r="D10" s="224"/>
      <c r="E10" s="224"/>
      <c r="F10" s="224"/>
      <c r="G10" s="63">
        <v>3</v>
      </c>
      <c r="H10" s="64">
        <v>677523</v>
      </c>
      <c r="I10" s="64">
        <v>809342</v>
      </c>
    </row>
    <row r="11" spans="1:9" ht="22.15" customHeight="1" x14ac:dyDescent="0.25">
      <c r="A11" s="224" t="s">
        <v>173</v>
      </c>
      <c r="B11" s="224"/>
      <c r="C11" s="224"/>
      <c r="D11" s="224"/>
      <c r="E11" s="224"/>
      <c r="F11" s="224"/>
      <c r="G11" s="63">
        <v>4</v>
      </c>
      <c r="H11" s="64">
        <v>0</v>
      </c>
      <c r="I11" s="64">
        <v>0</v>
      </c>
    </row>
    <row r="12" spans="1:9" ht="23.5"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-6896845</v>
      </c>
      <c r="I13" s="64">
        <v>-10760073</v>
      </c>
    </row>
    <row r="14" spans="1:9" ht="12.75" customHeight="1" x14ac:dyDescent="0.25">
      <c r="A14" s="224" t="s">
        <v>176</v>
      </c>
      <c r="B14" s="224"/>
      <c r="C14" s="224"/>
      <c r="D14" s="224"/>
      <c r="E14" s="224"/>
      <c r="F14" s="224"/>
      <c r="G14" s="63">
        <v>7</v>
      </c>
      <c r="H14" s="64">
        <v>9105</v>
      </c>
      <c r="I14" s="64">
        <v>28433</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15" customHeight="1" x14ac:dyDescent="0.25">
      <c r="A17" s="224" t="s">
        <v>179</v>
      </c>
      <c r="B17" s="224"/>
      <c r="C17" s="224"/>
      <c r="D17" s="224"/>
      <c r="E17" s="224"/>
      <c r="F17" s="224"/>
      <c r="G17" s="63">
        <v>10</v>
      </c>
      <c r="H17" s="64">
        <v>-52359</v>
      </c>
      <c r="I17" s="64">
        <v>0</v>
      </c>
    </row>
    <row r="18" spans="1:9" ht="28.15" customHeight="1" x14ac:dyDescent="0.25">
      <c r="A18" s="241" t="s">
        <v>306</v>
      </c>
      <c r="B18" s="241"/>
      <c r="C18" s="241"/>
      <c r="D18" s="241"/>
      <c r="E18" s="241"/>
      <c r="F18" s="241"/>
      <c r="G18" s="65">
        <v>11</v>
      </c>
      <c r="H18" s="66">
        <f>H8+H9</f>
        <v>1007816</v>
      </c>
      <c r="I18" s="66">
        <f>I8+I9</f>
        <v>1323236</v>
      </c>
    </row>
    <row r="19" spans="1:9" ht="12.75" customHeight="1" x14ac:dyDescent="0.25">
      <c r="A19" s="245" t="s">
        <v>180</v>
      </c>
      <c r="B19" s="245"/>
      <c r="C19" s="245"/>
      <c r="D19" s="245"/>
      <c r="E19" s="245"/>
      <c r="F19" s="245"/>
      <c r="G19" s="65">
        <v>12</v>
      </c>
      <c r="H19" s="66">
        <f>H20+H21+H22+H23</f>
        <v>-4774924</v>
      </c>
      <c r="I19" s="66">
        <f>I20+I21+I22+I23</f>
        <v>-4327217</v>
      </c>
    </row>
    <row r="20" spans="1:9" ht="12.75" customHeight="1" x14ac:dyDescent="0.25">
      <c r="A20" s="224" t="s">
        <v>181</v>
      </c>
      <c r="B20" s="224"/>
      <c r="C20" s="224"/>
      <c r="D20" s="224"/>
      <c r="E20" s="224"/>
      <c r="F20" s="224"/>
      <c r="G20" s="63">
        <v>13</v>
      </c>
      <c r="H20" s="64">
        <v>-432563</v>
      </c>
      <c r="I20" s="64">
        <v>4816187</v>
      </c>
    </row>
    <row r="21" spans="1:9" ht="12.75" customHeight="1" x14ac:dyDescent="0.25">
      <c r="A21" s="224" t="s">
        <v>182</v>
      </c>
      <c r="B21" s="224"/>
      <c r="C21" s="224"/>
      <c r="D21" s="224"/>
      <c r="E21" s="224"/>
      <c r="F21" s="224"/>
      <c r="G21" s="63">
        <v>14</v>
      </c>
      <c r="H21" s="64">
        <v>-4504172</v>
      </c>
      <c r="I21" s="64">
        <v>-9058572</v>
      </c>
    </row>
    <row r="22" spans="1:9" ht="12.75" customHeight="1" x14ac:dyDescent="0.25">
      <c r="A22" s="224" t="s">
        <v>183</v>
      </c>
      <c r="B22" s="224"/>
      <c r="C22" s="224"/>
      <c r="D22" s="224"/>
      <c r="E22" s="224"/>
      <c r="F22" s="224"/>
      <c r="G22" s="63">
        <v>15</v>
      </c>
      <c r="H22" s="64">
        <v>-1214</v>
      </c>
      <c r="I22" s="64">
        <v>-98331</v>
      </c>
    </row>
    <row r="23" spans="1:9" ht="12.75" customHeight="1" x14ac:dyDescent="0.25">
      <c r="A23" s="224" t="s">
        <v>184</v>
      </c>
      <c r="B23" s="224"/>
      <c r="C23" s="224"/>
      <c r="D23" s="224"/>
      <c r="E23" s="224"/>
      <c r="F23" s="224"/>
      <c r="G23" s="63">
        <v>16</v>
      </c>
      <c r="H23" s="64">
        <v>163025</v>
      </c>
      <c r="I23" s="64">
        <v>13499</v>
      </c>
    </row>
    <row r="24" spans="1:9" ht="12.75" customHeight="1" x14ac:dyDescent="0.25">
      <c r="A24" s="241" t="s">
        <v>185</v>
      </c>
      <c r="B24" s="241"/>
      <c r="C24" s="241"/>
      <c r="D24" s="241"/>
      <c r="E24" s="241"/>
      <c r="F24" s="241"/>
      <c r="G24" s="65">
        <v>17</v>
      </c>
      <c r="H24" s="66">
        <f>H18+H19</f>
        <v>-3767108</v>
      </c>
      <c r="I24" s="66">
        <f>I18+I19</f>
        <v>-3003981</v>
      </c>
    </row>
    <row r="25" spans="1:9" ht="12.75" customHeight="1" x14ac:dyDescent="0.25">
      <c r="A25" s="190" t="s">
        <v>186</v>
      </c>
      <c r="B25" s="190"/>
      <c r="C25" s="190"/>
      <c r="D25" s="190"/>
      <c r="E25" s="190"/>
      <c r="F25" s="190"/>
      <c r="G25" s="63">
        <v>18</v>
      </c>
      <c r="H25" s="64">
        <v>-9105</v>
      </c>
      <c r="I25" s="64">
        <v>-28433</v>
      </c>
    </row>
    <row r="26" spans="1:9" ht="12.75" customHeight="1" x14ac:dyDescent="0.25">
      <c r="A26" s="190" t="s">
        <v>187</v>
      </c>
      <c r="B26" s="190"/>
      <c r="C26" s="190"/>
      <c r="D26" s="190"/>
      <c r="E26" s="190"/>
      <c r="F26" s="190"/>
      <c r="G26" s="63">
        <v>19</v>
      </c>
      <c r="H26" s="64">
        <v>-77776</v>
      </c>
      <c r="I26" s="64">
        <v>-113420</v>
      </c>
    </row>
    <row r="27" spans="1:9" ht="25.9" customHeight="1" x14ac:dyDescent="0.25">
      <c r="A27" s="242" t="s">
        <v>188</v>
      </c>
      <c r="B27" s="242"/>
      <c r="C27" s="242"/>
      <c r="D27" s="242"/>
      <c r="E27" s="242"/>
      <c r="F27" s="242"/>
      <c r="G27" s="65">
        <v>20</v>
      </c>
      <c r="H27" s="66">
        <f>H24+H25+H26</f>
        <v>-3853989</v>
      </c>
      <c r="I27" s="66">
        <f>I24+I25+I26</f>
        <v>-3145834</v>
      </c>
    </row>
    <row r="28" spans="1:9" x14ac:dyDescent="0.25">
      <c r="A28" s="243" t="s">
        <v>189</v>
      </c>
      <c r="B28" s="243"/>
      <c r="C28" s="243"/>
      <c r="D28" s="243"/>
      <c r="E28" s="243"/>
      <c r="F28" s="243"/>
      <c r="G28" s="243"/>
      <c r="H28" s="243"/>
      <c r="I28" s="243"/>
    </row>
    <row r="29" spans="1:9" ht="30.65" customHeight="1" x14ac:dyDescent="0.25">
      <c r="A29" s="190" t="s">
        <v>190</v>
      </c>
      <c r="B29" s="190"/>
      <c r="C29" s="190"/>
      <c r="D29" s="190"/>
      <c r="E29" s="190"/>
      <c r="F29" s="190"/>
      <c r="G29" s="63">
        <v>21</v>
      </c>
      <c r="H29" s="67">
        <v>0</v>
      </c>
      <c r="I29" s="67">
        <v>8424</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52602</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5422070</v>
      </c>
      <c r="I33" s="67">
        <v>0</v>
      </c>
    </row>
    <row r="34" spans="1:9" ht="12.75" customHeight="1" x14ac:dyDescent="0.25">
      <c r="A34" s="190" t="s">
        <v>195</v>
      </c>
      <c r="B34" s="190"/>
      <c r="C34" s="190"/>
      <c r="D34" s="190"/>
      <c r="E34" s="190"/>
      <c r="F34" s="190"/>
      <c r="G34" s="63">
        <v>26</v>
      </c>
      <c r="H34" s="67">
        <v>0</v>
      </c>
      <c r="I34" s="67">
        <v>0</v>
      </c>
    </row>
    <row r="35" spans="1:9" ht="26.5" customHeight="1" x14ac:dyDescent="0.25">
      <c r="A35" s="241" t="s">
        <v>196</v>
      </c>
      <c r="B35" s="241"/>
      <c r="C35" s="241"/>
      <c r="D35" s="241"/>
      <c r="E35" s="241"/>
      <c r="F35" s="241"/>
      <c r="G35" s="65">
        <v>27</v>
      </c>
      <c r="H35" s="68">
        <f>H29+H30+H31+H32+H33+H34</f>
        <v>12318915</v>
      </c>
      <c r="I35" s="68">
        <f>I29+I30+I31+I32+I33+I34</f>
        <v>10768497</v>
      </c>
    </row>
    <row r="36" spans="1:9" ht="22.9" customHeight="1" x14ac:dyDescent="0.25">
      <c r="A36" s="190" t="s">
        <v>197</v>
      </c>
      <c r="B36" s="190"/>
      <c r="C36" s="190"/>
      <c r="D36" s="190"/>
      <c r="E36" s="190"/>
      <c r="F36" s="190"/>
      <c r="G36" s="63">
        <v>28</v>
      </c>
      <c r="H36" s="67">
        <v>-1941407</v>
      </c>
      <c r="I36" s="67">
        <v>-4644497</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-1878925</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-252308</v>
      </c>
      <c r="I40" s="67">
        <v>-294274</v>
      </c>
    </row>
    <row r="41" spans="1:9" ht="24" customHeight="1" x14ac:dyDescent="0.25">
      <c r="A41" s="241" t="s">
        <v>202</v>
      </c>
      <c r="B41" s="241"/>
      <c r="C41" s="241"/>
      <c r="D41" s="241"/>
      <c r="E41" s="241"/>
      <c r="F41" s="241"/>
      <c r="G41" s="65">
        <v>33</v>
      </c>
      <c r="H41" s="68">
        <f>H36+H37+H38+H39+H40</f>
        <v>-2240979</v>
      </c>
      <c r="I41" s="68">
        <f>I36+I37+I38+I39+I40</f>
        <v>-6817696</v>
      </c>
    </row>
    <row r="42" spans="1:9" ht="29.5" customHeight="1" x14ac:dyDescent="0.25">
      <c r="A42" s="242" t="s">
        <v>203</v>
      </c>
      <c r="B42" s="242"/>
      <c r="C42" s="242"/>
      <c r="D42" s="242"/>
      <c r="E42" s="242"/>
      <c r="F42" s="242"/>
      <c r="G42" s="65">
        <v>34</v>
      </c>
      <c r="H42" s="68">
        <f>H35+H41</f>
        <v>10077936</v>
      </c>
      <c r="I42" s="68">
        <f>I35+I41</f>
        <v>3950801</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20779</v>
      </c>
      <c r="I47" s="67">
        <v>342110</v>
      </c>
    </row>
    <row r="48" spans="1:9" ht="22.15" customHeight="1" x14ac:dyDescent="0.25">
      <c r="A48" s="241" t="s">
        <v>209</v>
      </c>
      <c r="B48" s="241"/>
      <c r="C48" s="241"/>
      <c r="D48" s="241"/>
      <c r="E48" s="241"/>
      <c r="F48" s="241"/>
      <c r="G48" s="65">
        <v>39</v>
      </c>
      <c r="H48" s="68">
        <f>H44+H45+H46+H47</f>
        <v>20779</v>
      </c>
      <c r="I48" s="68">
        <f>I44+I45+I46+I47</f>
        <v>342110</v>
      </c>
    </row>
    <row r="49" spans="1:9" ht="24.65" customHeight="1" x14ac:dyDescent="0.25">
      <c r="A49" s="190" t="s">
        <v>305</v>
      </c>
      <c r="B49" s="190"/>
      <c r="C49" s="190"/>
      <c r="D49" s="190"/>
      <c r="E49" s="190"/>
      <c r="F49" s="190"/>
      <c r="G49" s="63">
        <v>40</v>
      </c>
      <c r="H49" s="67">
        <v>-5132830</v>
      </c>
      <c r="I49" s="67">
        <v>0</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-16726</v>
      </c>
      <c r="I51" s="67">
        <v>-12683</v>
      </c>
    </row>
    <row r="52" spans="1:9" ht="22.9" customHeight="1" x14ac:dyDescent="0.25">
      <c r="A52" s="190" t="s">
        <v>212</v>
      </c>
      <c r="B52" s="190"/>
      <c r="C52" s="190"/>
      <c r="D52" s="190"/>
      <c r="E52" s="190"/>
      <c r="F52" s="190"/>
      <c r="G52" s="63">
        <v>43</v>
      </c>
      <c r="H52" s="67">
        <v>-124726</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1" t="s">
        <v>214</v>
      </c>
      <c r="B54" s="241"/>
      <c r="C54" s="241"/>
      <c r="D54" s="241"/>
      <c r="E54" s="241"/>
      <c r="F54" s="241"/>
      <c r="G54" s="65">
        <v>45</v>
      </c>
      <c r="H54" s="68">
        <f>H49+H50+H51+H52+H53</f>
        <v>-5274282</v>
      </c>
      <c r="I54" s="68">
        <f>I49+I50+I51+I52+I53</f>
        <v>-45683</v>
      </c>
    </row>
    <row r="55" spans="1:9" ht="29.5" customHeight="1" x14ac:dyDescent="0.25">
      <c r="A55" s="242" t="s">
        <v>215</v>
      </c>
      <c r="B55" s="242"/>
      <c r="C55" s="242"/>
      <c r="D55" s="242"/>
      <c r="E55" s="242"/>
      <c r="F55" s="242"/>
      <c r="G55" s="65">
        <v>46</v>
      </c>
      <c r="H55" s="68">
        <f>H48+H54</f>
        <v>-5253503</v>
      </c>
      <c r="I55" s="68">
        <f>I48+I54</f>
        <v>296427</v>
      </c>
    </row>
    <row r="56" spans="1:9" x14ac:dyDescent="0.25">
      <c r="A56" s="190" t="s">
        <v>216</v>
      </c>
      <c r="B56" s="190"/>
      <c r="C56" s="190"/>
      <c r="D56" s="190"/>
      <c r="E56" s="190"/>
      <c r="F56" s="190"/>
      <c r="G56" s="63">
        <v>47</v>
      </c>
      <c r="H56" s="67">
        <v>0</v>
      </c>
      <c r="I56" s="67">
        <v>0</v>
      </c>
    </row>
    <row r="57" spans="1:9" ht="26.5" customHeight="1" x14ac:dyDescent="0.25">
      <c r="A57" s="242" t="s">
        <v>217</v>
      </c>
      <c r="B57" s="242"/>
      <c r="C57" s="242"/>
      <c r="D57" s="242"/>
      <c r="E57" s="242"/>
      <c r="F57" s="242"/>
      <c r="G57" s="65">
        <v>48</v>
      </c>
      <c r="H57" s="68">
        <f>H27+H42+H55+H56</f>
        <v>970444</v>
      </c>
      <c r="I57" s="68">
        <f>I27+I42+I55+I56</f>
        <v>1101394</v>
      </c>
    </row>
    <row r="58" spans="1:9" x14ac:dyDescent="0.25">
      <c r="A58" s="244" t="s">
        <v>218</v>
      </c>
      <c r="B58" s="244"/>
      <c r="C58" s="244"/>
      <c r="D58" s="244"/>
      <c r="E58" s="244"/>
      <c r="F58" s="244"/>
      <c r="G58" s="63">
        <v>49</v>
      </c>
      <c r="H58" s="67">
        <v>4473798</v>
      </c>
      <c r="I58" s="67">
        <v>5986756</v>
      </c>
    </row>
    <row r="59" spans="1:9" ht="31.15" customHeight="1" x14ac:dyDescent="0.25">
      <c r="A59" s="242" t="s">
        <v>219</v>
      </c>
      <c r="B59" s="242"/>
      <c r="C59" s="242"/>
      <c r="D59" s="242"/>
      <c r="E59" s="242"/>
      <c r="F59" s="242"/>
      <c r="G59" s="65">
        <v>50</v>
      </c>
      <c r="H59" s="68">
        <f>H57+H58</f>
        <v>5444242</v>
      </c>
      <c r="I59" s="68">
        <f>I57+I58</f>
        <v>7088150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85" zoomScaleNormal="100" zoomScaleSheetLayoutView="85" workbookViewId="0">
      <selection activeCell="I57" sqref="I57"/>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5"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3">
        <v>0</v>
      </c>
      <c r="I9" s="23">
        <v>0</v>
      </c>
    </row>
    <row r="10" spans="1:9" x14ac:dyDescent="0.25">
      <c r="A10" s="254" t="s">
        <v>223</v>
      </c>
      <c r="B10" s="254"/>
      <c r="C10" s="254"/>
      <c r="D10" s="254"/>
      <c r="E10" s="254"/>
      <c r="F10" s="254"/>
      <c r="G10" s="17">
        <v>3</v>
      </c>
      <c r="H10" s="23">
        <v>0</v>
      </c>
      <c r="I10" s="23">
        <v>0</v>
      </c>
    </row>
    <row r="11" spans="1:9" x14ac:dyDescent="0.25">
      <c r="A11" s="254" t="s">
        <v>224</v>
      </c>
      <c r="B11" s="254"/>
      <c r="C11" s="254"/>
      <c r="D11" s="254"/>
      <c r="E11" s="254"/>
      <c r="F11" s="254"/>
      <c r="G11" s="17">
        <v>4</v>
      </c>
      <c r="H11" s="23">
        <v>0</v>
      </c>
      <c r="I11" s="23">
        <v>0</v>
      </c>
    </row>
    <row r="12" spans="1:9" x14ac:dyDescent="0.25">
      <c r="A12" s="254" t="s">
        <v>395</v>
      </c>
      <c r="B12" s="254"/>
      <c r="C12" s="254"/>
      <c r="D12" s="254"/>
      <c r="E12" s="254"/>
      <c r="F12" s="254"/>
      <c r="G12" s="17">
        <v>5</v>
      </c>
      <c r="H12" s="23">
        <v>0</v>
      </c>
      <c r="I12" s="23">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3">
        <v>0</v>
      </c>
      <c r="I14" s="23">
        <v>0</v>
      </c>
    </row>
    <row r="15" spans="1:9" ht="12.75" customHeight="1" x14ac:dyDescent="0.25">
      <c r="A15" s="254" t="s">
        <v>398</v>
      </c>
      <c r="B15" s="254"/>
      <c r="C15" s="254"/>
      <c r="D15" s="254"/>
      <c r="E15" s="254"/>
      <c r="F15" s="254"/>
      <c r="G15" s="17">
        <v>8</v>
      </c>
      <c r="H15" s="23">
        <v>0</v>
      </c>
      <c r="I15" s="23">
        <v>0</v>
      </c>
    </row>
    <row r="16" spans="1:9" ht="12.75" customHeight="1" x14ac:dyDescent="0.25">
      <c r="A16" s="254" t="s">
        <v>399</v>
      </c>
      <c r="B16" s="254"/>
      <c r="C16" s="254"/>
      <c r="D16" s="254"/>
      <c r="E16" s="254"/>
      <c r="F16" s="254"/>
      <c r="G16" s="17">
        <v>9</v>
      </c>
      <c r="H16" s="23">
        <v>0</v>
      </c>
      <c r="I16" s="23">
        <v>0</v>
      </c>
    </row>
    <row r="17" spans="1:9" ht="12.75" customHeight="1" x14ac:dyDescent="0.25">
      <c r="A17" s="254" t="s">
        <v>400</v>
      </c>
      <c r="B17" s="254"/>
      <c r="C17" s="254"/>
      <c r="D17" s="254"/>
      <c r="E17" s="254"/>
      <c r="F17" s="254"/>
      <c r="G17" s="17">
        <v>10</v>
      </c>
      <c r="H17" s="23">
        <v>0</v>
      </c>
      <c r="I17" s="23">
        <v>0</v>
      </c>
    </row>
    <row r="18" spans="1:9" ht="12.75" customHeight="1" x14ac:dyDescent="0.25">
      <c r="A18" s="254" t="s">
        <v>401</v>
      </c>
      <c r="B18" s="254"/>
      <c r="C18" s="254"/>
      <c r="D18" s="254"/>
      <c r="E18" s="254"/>
      <c r="F18" s="254"/>
      <c r="G18" s="17">
        <v>11</v>
      </c>
      <c r="H18" s="23">
        <v>0</v>
      </c>
      <c r="I18" s="23">
        <v>0</v>
      </c>
    </row>
    <row r="19" spans="1:9" ht="12.75" customHeight="1" x14ac:dyDescent="0.25">
      <c r="A19" s="254" t="s">
        <v>402</v>
      </c>
      <c r="B19" s="254"/>
      <c r="C19" s="254"/>
      <c r="D19" s="254"/>
      <c r="E19" s="254"/>
      <c r="F19" s="254"/>
      <c r="G19" s="17">
        <v>12</v>
      </c>
      <c r="H19" s="23">
        <v>0</v>
      </c>
      <c r="I19" s="23">
        <v>0</v>
      </c>
    </row>
    <row r="20" spans="1:9" ht="26.25" customHeight="1" x14ac:dyDescent="0.25">
      <c r="A20" s="255" t="s">
        <v>403</v>
      </c>
      <c r="B20" s="255"/>
      <c r="C20" s="255"/>
      <c r="D20" s="255"/>
      <c r="E20" s="255"/>
      <c r="F20" s="255"/>
      <c r="G20" s="53">
        <v>13</v>
      </c>
      <c r="H20" s="56">
        <f>SUM(H14:H19)</f>
        <v>0</v>
      </c>
      <c r="I20" s="56">
        <f>SUM(I14:I19)</f>
        <v>0</v>
      </c>
    </row>
    <row r="21" spans="1:9" ht="27.65"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5"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3">
        <v>0</v>
      </c>
      <c r="I24" s="23">
        <v>0</v>
      </c>
    </row>
    <row r="25" spans="1:9" ht="12.75" customHeight="1" x14ac:dyDescent="0.25">
      <c r="A25" s="254" t="s">
        <v>227</v>
      </c>
      <c r="B25" s="254"/>
      <c r="C25" s="254"/>
      <c r="D25" s="254"/>
      <c r="E25" s="254"/>
      <c r="F25" s="254"/>
      <c r="G25" s="16">
        <v>17</v>
      </c>
      <c r="H25" s="23">
        <v>0</v>
      </c>
      <c r="I25" s="23">
        <v>0</v>
      </c>
    </row>
    <row r="26" spans="1:9" ht="12.75" customHeight="1" x14ac:dyDescent="0.25">
      <c r="A26" s="254" t="s">
        <v>228</v>
      </c>
      <c r="B26" s="254"/>
      <c r="C26" s="254"/>
      <c r="D26" s="254"/>
      <c r="E26" s="254"/>
      <c r="F26" s="254"/>
      <c r="G26" s="16">
        <v>18</v>
      </c>
      <c r="H26" s="23">
        <v>0</v>
      </c>
      <c r="I26" s="23">
        <v>0</v>
      </c>
    </row>
    <row r="27" spans="1:9" ht="12.75" customHeight="1" x14ac:dyDescent="0.25">
      <c r="A27" s="254" t="s">
        <v>229</v>
      </c>
      <c r="B27" s="254"/>
      <c r="C27" s="254"/>
      <c r="D27" s="254"/>
      <c r="E27" s="254"/>
      <c r="F27" s="254"/>
      <c r="G27" s="16">
        <v>19</v>
      </c>
      <c r="H27" s="23">
        <v>0</v>
      </c>
      <c r="I27" s="23">
        <v>0</v>
      </c>
    </row>
    <row r="28" spans="1:9" ht="12.75" customHeight="1" x14ac:dyDescent="0.25">
      <c r="A28" s="254" t="s">
        <v>230</v>
      </c>
      <c r="B28" s="254"/>
      <c r="C28" s="254"/>
      <c r="D28" s="254"/>
      <c r="E28" s="254"/>
      <c r="F28" s="254"/>
      <c r="G28" s="16">
        <v>20</v>
      </c>
      <c r="H28" s="23">
        <v>0</v>
      </c>
      <c r="I28" s="23">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3">
        <v>0</v>
      </c>
      <c r="I30" s="23">
        <v>0</v>
      </c>
    </row>
    <row r="31" spans="1:9" ht="12.75" customHeight="1" x14ac:dyDescent="0.25">
      <c r="A31" s="254" t="s">
        <v>232</v>
      </c>
      <c r="B31" s="254"/>
      <c r="C31" s="254"/>
      <c r="D31" s="254"/>
      <c r="E31" s="254"/>
      <c r="F31" s="254"/>
      <c r="G31" s="17">
        <v>23</v>
      </c>
      <c r="H31" s="23">
        <v>0</v>
      </c>
      <c r="I31" s="23">
        <v>0</v>
      </c>
    </row>
    <row r="32" spans="1:9" ht="12.75" customHeight="1" x14ac:dyDescent="0.25">
      <c r="A32" s="254" t="s">
        <v>406</v>
      </c>
      <c r="B32" s="254"/>
      <c r="C32" s="254"/>
      <c r="D32" s="254"/>
      <c r="E32" s="254"/>
      <c r="F32" s="254"/>
      <c r="G32" s="17">
        <v>24</v>
      </c>
      <c r="H32" s="23">
        <v>0</v>
      </c>
      <c r="I32" s="23">
        <v>0</v>
      </c>
    </row>
    <row r="33" spans="1:9" ht="12.75" customHeight="1" x14ac:dyDescent="0.25">
      <c r="A33" s="254" t="s">
        <v>233</v>
      </c>
      <c r="B33" s="254"/>
      <c r="C33" s="254"/>
      <c r="D33" s="254"/>
      <c r="E33" s="254"/>
      <c r="F33" s="254"/>
      <c r="G33" s="17">
        <v>25</v>
      </c>
      <c r="H33" s="23">
        <v>0</v>
      </c>
      <c r="I33" s="23">
        <v>0</v>
      </c>
    </row>
    <row r="34" spans="1:9" ht="12.75" customHeight="1" x14ac:dyDescent="0.25">
      <c r="A34" s="254" t="s">
        <v>234</v>
      </c>
      <c r="B34" s="254"/>
      <c r="C34" s="254"/>
      <c r="D34" s="254"/>
      <c r="E34" s="254"/>
      <c r="F34" s="254"/>
      <c r="G34" s="17">
        <v>26</v>
      </c>
      <c r="H34" s="23">
        <v>0</v>
      </c>
      <c r="I34" s="23">
        <v>0</v>
      </c>
    </row>
    <row r="35" spans="1:9" ht="25.9" customHeight="1" x14ac:dyDescent="0.25">
      <c r="A35" s="260" t="s">
        <v>407</v>
      </c>
      <c r="B35" s="260"/>
      <c r="C35" s="260"/>
      <c r="D35" s="260"/>
      <c r="E35" s="260"/>
      <c r="F35" s="260"/>
      <c r="G35" s="53">
        <v>27</v>
      </c>
      <c r="H35" s="57">
        <f>SUM(H30:H34)</f>
        <v>0</v>
      </c>
      <c r="I35" s="57">
        <f>SUM(I30:I34)</f>
        <v>0</v>
      </c>
    </row>
    <row r="36" spans="1:9" ht="28.15"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15" customHeight="1" x14ac:dyDescent="0.25">
      <c r="A39" s="259" t="s">
        <v>236</v>
      </c>
      <c r="B39" s="259"/>
      <c r="C39" s="259"/>
      <c r="D39" s="259"/>
      <c r="E39" s="259"/>
      <c r="F39" s="259"/>
      <c r="G39" s="17">
        <v>30</v>
      </c>
      <c r="H39" s="23">
        <v>0</v>
      </c>
      <c r="I39" s="23">
        <v>0</v>
      </c>
    </row>
    <row r="40" spans="1:9" ht="12.75" customHeight="1" x14ac:dyDescent="0.25">
      <c r="A40" s="259" t="s">
        <v>237</v>
      </c>
      <c r="B40" s="259"/>
      <c r="C40" s="259"/>
      <c r="D40" s="259"/>
      <c r="E40" s="259"/>
      <c r="F40" s="259"/>
      <c r="G40" s="17">
        <v>31</v>
      </c>
      <c r="H40" s="23">
        <v>0</v>
      </c>
      <c r="I40" s="23">
        <v>0</v>
      </c>
    </row>
    <row r="41" spans="1:9" ht="12.75" customHeight="1" x14ac:dyDescent="0.25">
      <c r="A41" s="259" t="s">
        <v>238</v>
      </c>
      <c r="B41" s="259"/>
      <c r="C41" s="259"/>
      <c r="D41" s="259"/>
      <c r="E41" s="259"/>
      <c r="F41" s="259"/>
      <c r="G41" s="17">
        <v>32</v>
      </c>
      <c r="H41" s="23">
        <v>0</v>
      </c>
      <c r="I41" s="23">
        <v>0</v>
      </c>
    </row>
    <row r="42" spans="1:9" ht="25.9" customHeight="1" x14ac:dyDescent="0.25">
      <c r="A42" s="260" t="s">
        <v>409</v>
      </c>
      <c r="B42" s="260"/>
      <c r="C42" s="260"/>
      <c r="D42" s="260"/>
      <c r="E42" s="260"/>
      <c r="F42" s="260"/>
      <c r="G42" s="53">
        <v>33</v>
      </c>
      <c r="H42" s="57">
        <f>H41+H40+H39+H38</f>
        <v>0</v>
      </c>
      <c r="I42" s="57">
        <f>I41+I40+I39+I38</f>
        <v>0</v>
      </c>
    </row>
    <row r="43" spans="1:9" ht="24.65" customHeight="1" x14ac:dyDescent="0.25">
      <c r="A43" s="259" t="s">
        <v>239</v>
      </c>
      <c r="B43" s="259"/>
      <c r="C43" s="259"/>
      <c r="D43" s="259"/>
      <c r="E43" s="259"/>
      <c r="F43" s="259"/>
      <c r="G43" s="17">
        <v>34</v>
      </c>
      <c r="H43" s="23">
        <v>0</v>
      </c>
      <c r="I43" s="23">
        <v>0</v>
      </c>
    </row>
    <row r="44" spans="1:9" ht="12.75" customHeight="1" x14ac:dyDescent="0.25">
      <c r="A44" s="259" t="s">
        <v>240</v>
      </c>
      <c r="B44" s="259"/>
      <c r="C44" s="259"/>
      <c r="D44" s="259"/>
      <c r="E44" s="259"/>
      <c r="F44" s="259"/>
      <c r="G44" s="17">
        <v>35</v>
      </c>
      <c r="H44" s="23">
        <v>0</v>
      </c>
      <c r="I44" s="23">
        <v>0</v>
      </c>
    </row>
    <row r="45" spans="1:9" ht="12.75" customHeight="1" x14ac:dyDescent="0.25">
      <c r="A45" s="259" t="s">
        <v>241</v>
      </c>
      <c r="B45" s="259"/>
      <c r="C45" s="259"/>
      <c r="D45" s="259"/>
      <c r="E45" s="259"/>
      <c r="F45" s="259"/>
      <c r="G45" s="17">
        <v>36</v>
      </c>
      <c r="H45" s="23">
        <v>0</v>
      </c>
      <c r="I45" s="23">
        <v>0</v>
      </c>
    </row>
    <row r="46" spans="1:9" ht="21" customHeight="1" x14ac:dyDescent="0.25">
      <c r="A46" s="259" t="s">
        <v>242</v>
      </c>
      <c r="B46" s="259"/>
      <c r="C46" s="259"/>
      <c r="D46" s="259"/>
      <c r="E46" s="259"/>
      <c r="F46" s="259"/>
      <c r="G46" s="17">
        <v>37</v>
      </c>
      <c r="H46" s="23">
        <v>0</v>
      </c>
      <c r="I46" s="23">
        <v>0</v>
      </c>
    </row>
    <row r="47" spans="1:9" ht="12.75" customHeight="1" x14ac:dyDescent="0.25">
      <c r="A47" s="259" t="s">
        <v>243</v>
      </c>
      <c r="B47" s="259"/>
      <c r="C47" s="259"/>
      <c r="D47" s="259"/>
      <c r="E47" s="259"/>
      <c r="F47" s="259"/>
      <c r="G47" s="17">
        <v>38</v>
      </c>
      <c r="H47" s="23">
        <v>0</v>
      </c>
      <c r="I47" s="23">
        <v>0</v>
      </c>
    </row>
    <row r="48" spans="1:9" ht="22.9" customHeight="1" x14ac:dyDescent="0.25">
      <c r="A48" s="260" t="s">
        <v>410</v>
      </c>
      <c r="B48" s="260"/>
      <c r="C48" s="260"/>
      <c r="D48" s="260"/>
      <c r="E48" s="260"/>
      <c r="F48" s="260"/>
      <c r="G48" s="53">
        <v>39</v>
      </c>
      <c r="H48" s="57">
        <f>H47+H46+H45+H44+H43</f>
        <v>0</v>
      </c>
      <c r="I48" s="57">
        <f>I47+I46+I45+I44+I43</f>
        <v>0</v>
      </c>
    </row>
    <row r="49" spans="1:9" ht="25.9"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3">
        <v>0</v>
      </c>
      <c r="I50" s="23">
        <v>0</v>
      </c>
    </row>
    <row r="51" spans="1:9" ht="25.9"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c r="I52" s="24"/>
    </row>
    <row r="53" spans="1:9" ht="31.9"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C1" zoomScale="90" zoomScaleNormal="100" zoomScaleSheetLayoutView="90" workbookViewId="0">
      <selection activeCell="N63" sqref="N63"/>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3" t="s">
        <v>245</v>
      </c>
      <c r="B1" s="294"/>
      <c r="C1" s="294"/>
      <c r="D1" s="294"/>
      <c r="E1" s="294"/>
      <c r="F1" s="294"/>
      <c r="G1" s="294"/>
      <c r="H1" s="294"/>
      <c r="I1" s="294"/>
      <c r="J1" s="294"/>
      <c r="K1" s="26"/>
    </row>
    <row r="2" spans="1:25" ht="15.5" x14ac:dyDescent="0.25">
      <c r="A2" s="2"/>
      <c r="B2" s="3"/>
      <c r="C2" s="295" t="s">
        <v>246</v>
      </c>
      <c r="D2" s="295"/>
      <c r="E2" s="9">
        <v>45292</v>
      </c>
      <c r="F2" s="4" t="s">
        <v>0</v>
      </c>
      <c r="G2" s="9">
        <v>45382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4"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1"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7" t="s">
        <v>275</v>
      </c>
      <c r="B20" s="277"/>
      <c r="C20" s="277"/>
      <c r="D20" s="277"/>
      <c r="E20" s="277"/>
      <c r="F20" s="277"/>
      <c r="G20" s="6">
        <v>14</v>
      </c>
      <c r="H20" s="35">
        <v>0</v>
      </c>
      <c r="I20" s="35">
        <v>0</v>
      </c>
      <c r="J20" s="35">
        <v>0</v>
      </c>
      <c r="K20" s="35">
        <v>0</v>
      </c>
      <c r="L20" s="35">
        <v>0</v>
      </c>
      <c r="M20" s="35">
        <v>0</v>
      </c>
      <c r="N20" s="33"/>
      <c r="O20" s="33"/>
      <c r="P20" s="33"/>
      <c r="Q20" s="33"/>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7" t="s">
        <v>423</v>
      </c>
      <c r="B25" s="277"/>
      <c r="C25" s="277"/>
      <c r="D25" s="277"/>
      <c r="E25" s="277"/>
      <c r="F25" s="277"/>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75" t="s">
        <v>428</v>
      </c>
      <c r="B33" s="275"/>
      <c r="C33" s="275"/>
      <c r="D33" s="275"/>
      <c r="E33" s="275"/>
      <c r="F33" s="275"/>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11132114</v>
      </c>
      <c r="W40" s="37">
        <f t="shared" ref="W40:W58" si="15">H40+I40+J40+K40-L40+M40+N40+O40+P40+Q40+R40+U40+V40+S40+T40</f>
        <v>11132114</v>
      </c>
      <c r="X40" s="33">
        <v>0</v>
      </c>
      <c r="Y40" s="37">
        <f t="shared" ref="Y40:Y58" si="16">W40+X40</f>
        <v>11132114</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H55+I55+J55+K55-L55+M55+N55+O55+P55+Q55+R55+U55+V55+S55+T55</f>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53807476</v>
      </c>
      <c r="V59" s="36">
        <f t="shared" si="17"/>
        <v>11132114</v>
      </c>
      <c r="W59" s="36">
        <f t="shared" si="17"/>
        <v>83939314</v>
      </c>
      <c r="X59" s="36">
        <f t="shared" si="17"/>
        <v>0</v>
      </c>
      <c r="Y59" s="36">
        <f t="shared" si="17"/>
        <v>83939314</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11132114</v>
      </c>
      <c r="W62" s="37">
        <f t="shared" si="20"/>
        <v>11132114</v>
      </c>
      <c r="X62" s="37">
        <f t="shared" si="20"/>
        <v>0</v>
      </c>
      <c r="Y62" s="37">
        <f t="shared" si="20"/>
        <v>11132114</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8314962</v>
      </c>
      <c r="V63" s="38">
        <f t="shared" si="22"/>
        <v>-8314962</v>
      </c>
      <c r="W63" s="38">
        <f t="shared" si="22"/>
        <v>-33000</v>
      </c>
      <c r="X63" s="38">
        <f t="shared" si="22"/>
        <v>0</v>
      </c>
      <c r="Y63" s="38">
        <f t="shared" si="22"/>
        <v>-33000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0" zoomScaleNormal="80" workbookViewId="0">
      <selection sqref="A1:I40"/>
    </sheetView>
  </sheetViews>
  <sheetFormatPr defaultRowHeight="12.5"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2018-04-25T06:49:36Z</cp:lastPrinted>
  <dcterms:created xsi:type="dcterms:W3CDTF">2008-10-17T11:51:54Z</dcterms:created>
  <dcterms:modified xsi:type="dcterms:W3CDTF">2024-04-26T06:39:58Z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